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kkaiser\Box\59260530\Design\PS&amp;E\Submittal\"/>
    </mc:Choice>
  </mc:AlternateContent>
  <xr:revisionPtr revIDLastSave="0" documentId="13_ncr:1_{B1E00416-949F-4423-AADB-5D78623E589B}" xr6:coauthVersionLast="47" xr6:coauthVersionMax="47" xr10:uidLastSave="{00000000-0000-0000-0000-000000000000}"/>
  <bookViews>
    <workbookView xWindow="-120" yWindow="-120" windowWidth="29040" windowHeight="15840" xr2:uid="{00000000-000D-0000-FFFF-FFFF00000000}"/>
  </bookViews>
  <sheets>
    <sheet name="59260560_tim" sheetId="9" r:id="rId1"/>
  </sheets>
  <definedNames>
    <definedName name="_xlnm.Print_Area" localSheetId="0">'59260560_tim'!$A$1:$AD$68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1" i="9" l="1"/>
  <c r="W35" i="9"/>
  <c r="U33" i="9"/>
  <c r="G56" i="9" l="1"/>
  <c r="G57" i="9"/>
  <c r="G58" i="9"/>
  <c r="G63" i="9"/>
  <c r="G64" i="9"/>
  <c r="G65" i="9"/>
  <c r="G66" i="9"/>
  <c r="C31" i="9" l="1"/>
  <c r="B59" i="9" l="1"/>
  <c r="G59" i="9" s="1"/>
  <c r="C59" i="9"/>
  <c r="B60" i="9"/>
  <c r="G60" i="9" s="1"/>
  <c r="C60" i="9"/>
  <c r="B61" i="9"/>
  <c r="G61" i="9" s="1"/>
  <c r="G62" i="9"/>
  <c r="L66" i="9" l="1"/>
  <c r="D66" i="9"/>
  <c r="I66" i="9" s="1"/>
  <c r="D64" i="9"/>
  <c r="I64" i="9" s="1"/>
  <c r="D63" i="9"/>
  <c r="I63" i="9" s="1"/>
  <c r="D62" i="9"/>
  <c r="I62" i="9" s="1"/>
  <c r="D61" i="9"/>
  <c r="I61" i="9" s="1"/>
  <c r="D60" i="9"/>
  <c r="I60" i="9" s="1"/>
  <c r="D59" i="9"/>
  <c r="I59" i="9" s="1"/>
  <c r="D58" i="9"/>
  <c r="I58" i="9" s="1"/>
  <c r="D57" i="9"/>
  <c r="I57" i="9" s="1"/>
  <c r="D56" i="9"/>
  <c r="I56" i="9" s="1"/>
  <c r="G55" i="9"/>
  <c r="D55" i="9"/>
  <c r="E55" i="9" l="1"/>
  <c r="I55" i="9"/>
  <c r="E56" i="9"/>
  <c r="E57" i="9" s="1"/>
  <c r="E58" i="9" s="1"/>
  <c r="E59" i="9" s="1"/>
  <c r="E60" i="9" s="1"/>
  <c r="E61" i="9" s="1"/>
  <c r="E62" i="9" s="1"/>
  <c r="E63" i="9" s="1"/>
  <c r="E64" i="9" s="1"/>
  <c r="L55" i="9"/>
  <c r="O55" i="9" s="1"/>
  <c r="L56" i="9"/>
  <c r="L57" i="9"/>
  <c r="L58" i="9"/>
  <c r="L59" i="9"/>
  <c r="L60" i="9"/>
  <c r="L61" i="9"/>
  <c r="L62" i="9"/>
  <c r="L63" i="9"/>
  <c r="L64" i="9"/>
  <c r="D65" i="9"/>
  <c r="I65" i="9" s="1"/>
  <c r="L65" i="9" s="1"/>
  <c r="AG51" i="9"/>
  <c r="AD51" i="9"/>
  <c r="T51" i="9"/>
  <c r="R51" i="9"/>
  <c r="AB51" i="9" s="1"/>
  <c r="AK51" i="9" s="1"/>
  <c r="P51" i="9"/>
  <c r="Z51" i="9" s="1"/>
  <c r="AJ51" i="9" s="1"/>
  <c r="N51" i="9"/>
  <c r="X51" i="9" s="1"/>
  <c r="AI51" i="9" s="1"/>
  <c r="L51" i="9"/>
  <c r="V51" i="9" s="1"/>
  <c r="AH51" i="9" s="1"/>
  <c r="H51" i="9"/>
  <c r="AK50" i="9"/>
  <c r="AG50" i="9"/>
  <c r="AD50" i="9"/>
  <c r="V50" i="9"/>
  <c r="AH50" i="9" s="1"/>
  <c r="T50" i="9"/>
  <c r="R50" i="9"/>
  <c r="AB50" i="9" s="1"/>
  <c r="P50" i="9"/>
  <c r="Z50" i="9" s="1"/>
  <c r="AJ50" i="9" s="1"/>
  <c r="N50" i="9"/>
  <c r="X50" i="9" s="1"/>
  <c r="AI50" i="9" s="1"/>
  <c r="L50" i="9"/>
  <c r="H50" i="9"/>
  <c r="AG49" i="9"/>
  <c r="V49" i="9"/>
  <c r="AH49" i="9" s="1"/>
  <c r="T49" i="9"/>
  <c r="AD49" i="9" s="1"/>
  <c r="R49" i="9"/>
  <c r="AB49" i="9" s="1"/>
  <c r="AK49" i="9" s="1"/>
  <c r="P49" i="9"/>
  <c r="Z49" i="9" s="1"/>
  <c r="AJ49" i="9" s="1"/>
  <c r="N49" i="9"/>
  <c r="X49" i="9" s="1"/>
  <c r="AI49" i="9" s="1"/>
  <c r="L49" i="9"/>
  <c r="H49" i="9"/>
  <c r="AG48" i="9"/>
  <c r="AD48" i="9"/>
  <c r="V48" i="9"/>
  <c r="AH48" i="9" s="1"/>
  <c r="T48" i="9"/>
  <c r="R48" i="9"/>
  <c r="AB48" i="9" s="1"/>
  <c r="AK48" i="9" s="1"/>
  <c r="P48" i="9"/>
  <c r="Z48" i="9" s="1"/>
  <c r="N48" i="9"/>
  <c r="X48" i="9" s="1"/>
  <c r="AI48" i="9" s="1"/>
  <c r="L48" i="9"/>
  <c r="H48" i="9"/>
  <c r="AG47" i="9"/>
  <c r="AD47" i="9"/>
  <c r="T47" i="9"/>
  <c r="R47" i="9"/>
  <c r="AB47" i="9" s="1"/>
  <c r="AK47" i="9" s="1"/>
  <c r="P47" i="9"/>
  <c r="Z47" i="9" s="1"/>
  <c r="N47" i="9"/>
  <c r="X47" i="9" s="1"/>
  <c r="AI47" i="9" s="1"/>
  <c r="L47" i="9"/>
  <c r="V47" i="9" s="1"/>
  <c r="AH47" i="9" s="1"/>
  <c r="H47" i="9"/>
  <c r="AG46" i="9"/>
  <c r="T46" i="9"/>
  <c r="AD46" i="9" s="1"/>
  <c r="R46" i="9"/>
  <c r="AB46" i="9" s="1"/>
  <c r="AK46" i="9" s="1"/>
  <c r="P46" i="9"/>
  <c r="Z46" i="9" s="1"/>
  <c r="N46" i="9"/>
  <c r="X46" i="9" s="1"/>
  <c r="AI46" i="9" s="1"/>
  <c r="L46" i="9"/>
  <c r="V46" i="9" s="1"/>
  <c r="AH46" i="9" s="1"/>
  <c r="H46" i="9"/>
  <c r="AG45" i="9"/>
  <c r="T45" i="9"/>
  <c r="AD45" i="9" s="1"/>
  <c r="R45" i="9"/>
  <c r="AB45" i="9" s="1"/>
  <c r="AK45" i="9" s="1"/>
  <c r="P45" i="9"/>
  <c r="Z45" i="9" s="1"/>
  <c r="N45" i="9"/>
  <c r="X45" i="9" s="1"/>
  <c r="AI45" i="9" s="1"/>
  <c r="L45" i="9"/>
  <c r="V45" i="9" s="1"/>
  <c r="AH45" i="9" s="1"/>
  <c r="H45" i="9"/>
  <c r="AG44" i="9"/>
  <c r="T44" i="9"/>
  <c r="AD44" i="9" s="1"/>
  <c r="R44" i="9"/>
  <c r="AB44" i="9" s="1"/>
  <c r="AK44" i="9" s="1"/>
  <c r="P44" i="9"/>
  <c r="Z44" i="9" s="1"/>
  <c r="N44" i="9"/>
  <c r="X44" i="9" s="1"/>
  <c r="AI44" i="9" s="1"/>
  <c r="L44" i="9"/>
  <c r="V44" i="9" s="1"/>
  <c r="AH44" i="9" s="1"/>
  <c r="H44" i="9"/>
  <c r="AI43" i="9"/>
  <c r="AG43" i="9"/>
  <c r="Z43" i="9"/>
  <c r="T43" i="9"/>
  <c r="AD43" i="9" s="1"/>
  <c r="R43" i="9"/>
  <c r="AB43" i="9" s="1"/>
  <c r="AK43" i="9" s="1"/>
  <c r="P43" i="9"/>
  <c r="N43" i="9"/>
  <c r="X43" i="9" s="1"/>
  <c r="L43" i="9"/>
  <c r="V43" i="9" s="1"/>
  <c r="AH43" i="9" s="1"/>
  <c r="H43" i="9"/>
  <c r="AG42" i="9"/>
  <c r="T42" i="9"/>
  <c r="R42" i="9"/>
  <c r="AB42" i="9" s="1"/>
  <c r="P42" i="9"/>
  <c r="Z42" i="9" s="1"/>
  <c r="N42" i="9"/>
  <c r="L42" i="9"/>
  <c r="V42" i="9" s="1"/>
  <c r="H42" i="9"/>
  <c r="AG41" i="9"/>
  <c r="T41" i="9"/>
  <c r="AD41" i="9" s="1"/>
  <c r="R41" i="9"/>
  <c r="P41" i="9"/>
  <c r="Z41" i="9" s="1"/>
  <c r="N41" i="9"/>
  <c r="L41" i="9"/>
  <c r="V41" i="9" s="1"/>
  <c r="H41" i="9"/>
  <c r="AG40" i="9"/>
  <c r="T40" i="9"/>
  <c r="AD40" i="9" s="1"/>
  <c r="R40" i="9"/>
  <c r="AB40" i="9" s="1"/>
  <c r="AK40" i="9" s="1"/>
  <c r="P40" i="9"/>
  <c r="N40" i="9"/>
  <c r="L40" i="9"/>
  <c r="V40" i="9" s="1"/>
  <c r="H40" i="9"/>
  <c r="AG39" i="9"/>
  <c r="T39" i="9"/>
  <c r="R39" i="9"/>
  <c r="AB39" i="9" s="1"/>
  <c r="P39" i="9"/>
  <c r="N39" i="9"/>
  <c r="L39" i="9"/>
  <c r="V39" i="9" s="1"/>
  <c r="H39" i="9"/>
  <c r="AG38" i="9"/>
  <c r="T38" i="9"/>
  <c r="AD38" i="9" s="1"/>
  <c r="R38" i="9"/>
  <c r="P38" i="9"/>
  <c r="N38" i="9"/>
  <c r="L38" i="9"/>
  <c r="V38" i="9" s="1"/>
  <c r="H38" i="9"/>
  <c r="AG37" i="9"/>
  <c r="T37" i="9"/>
  <c r="AD37" i="9" s="1"/>
  <c r="R37" i="9"/>
  <c r="P37" i="9"/>
  <c r="Z37" i="9" s="1"/>
  <c r="N37" i="9"/>
  <c r="L37" i="9"/>
  <c r="V37" i="9" s="1"/>
  <c r="H37" i="9"/>
  <c r="AG36" i="9"/>
  <c r="T36" i="9"/>
  <c r="AD36" i="9" s="1"/>
  <c r="R36" i="9"/>
  <c r="AB36" i="9" s="1"/>
  <c r="AK36" i="9" s="1"/>
  <c r="P36" i="9"/>
  <c r="N36" i="9"/>
  <c r="L36" i="9"/>
  <c r="V36" i="9" s="1"/>
  <c r="H36" i="9"/>
  <c r="AG35" i="9"/>
  <c r="T35" i="9"/>
  <c r="AD35" i="9" s="1"/>
  <c r="R35" i="9"/>
  <c r="AB35" i="9" s="1"/>
  <c r="AK35" i="9" s="1"/>
  <c r="P35" i="9"/>
  <c r="N35" i="9"/>
  <c r="L35" i="9"/>
  <c r="V35" i="9" s="1"/>
  <c r="H35" i="9"/>
  <c r="T34" i="9"/>
  <c r="AD34" i="9" s="1"/>
  <c r="R34" i="9"/>
  <c r="AB34" i="9" s="1"/>
  <c r="AK34" i="9" s="1"/>
  <c r="P34" i="9"/>
  <c r="N34" i="9"/>
  <c r="X34" i="9" s="1"/>
  <c r="L34" i="9"/>
  <c r="H34" i="9"/>
  <c r="AG33" i="9"/>
  <c r="T33" i="9"/>
  <c r="AD33" i="9" s="1"/>
  <c r="R33" i="9"/>
  <c r="AB33" i="9" s="1"/>
  <c r="AK33" i="9" s="1"/>
  <c r="P33" i="9"/>
  <c r="Z33" i="9" s="1"/>
  <c r="AJ33" i="9" s="1"/>
  <c r="N33" i="9"/>
  <c r="L33" i="9"/>
  <c r="V33" i="9" s="1"/>
  <c r="U34" i="9" s="1"/>
  <c r="AG34" i="9" s="1"/>
  <c r="H33" i="9"/>
  <c r="AG32" i="9"/>
  <c r="T32" i="9"/>
  <c r="AD32" i="9" s="1"/>
  <c r="R32" i="9"/>
  <c r="AB32" i="9" s="1"/>
  <c r="AK32" i="9" s="1"/>
  <c r="P32" i="9"/>
  <c r="Z32" i="9" s="1"/>
  <c r="AJ32" i="9" s="1"/>
  <c r="N32" i="9"/>
  <c r="X32" i="9" s="1"/>
  <c r="AI32" i="9" s="1"/>
  <c r="L32" i="9"/>
  <c r="V32" i="9" s="1"/>
  <c r="H32" i="9"/>
  <c r="G31" i="9"/>
  <c r="F31" i="9"/>
  <c r="E31" i="9"/>
  <c r="D31" i="9"/>
  <c r="V34" i="9" l="1"/>
  <c r="AH34" i="9" s="1"/>
  <c r="AH35" i="9"/>
  <c r="AH32" i="9"/>
  <c r="X33" i="9"/>
  <c r="E65" i="9"/>
  <c r="E66" i="9" s="1"/>
  <c r="X64" i="9" s="1"/>
  <c r="O56" i="9"/>
  <c r="O57" i="9" s="1"/>
  <c r="O58" i="9" s="1"/>
  <c r="O59" i="9" s="1"/>
  <c r="O60" i="9" s="1"/>
  <c r="O61" i="9" s="1"/>
  <c r="O62" i="9" s="1"/>
  <c r="O63" i="9" s="1"/>
  <c r="O64" i="9" s="1"/>
  <c r="O65" i="9" s="1"/>
  <c r="O66" i="9" s="1"/>
  <c r="AI33" i="9"/>
  <c r="AJ48" i="9"/>
  <c r="AJ36" i="9"/>
  <c r="AJ43" i="9"/>
  <c r="AJ45" i="9"/>
  <c r="AJ47" i="9"/>
  <c r="AJ42" i="9"/>
  <c r="AJ44" i="9"/>
  <c r="AJ46" i="9"/>
  <c r="X35" i="9" l="1"/>
  <c r="W36" i="9" s="1"/>
  <c r="Z34" i="9"/>
  <c r="AJ34" i="9" s="1"/>
  <c r="AI34" i="9"/>
  <c r="AH33" i="9"/>
  <c r="AJ35" i="9"/>
  <c r="X36" i="9" l="1"/>
  <c r="W37" i="9" s="1"/>
  <c r="AH36" i="9"/>
  <c r="Z35" i="9"/>
  <c r="Z36" i="9" s="1"/>
  <c r="AI35" i="9"/>
  <c r="AI36" i="9"/>
  <c r="X37" i="9" l="1"/>
  <c r="W38" i="9" s="1"/>
  <c r="AH37" i="9"/>
  <c r="AB37" i="9"/>
  <c r="W39" i="9" l="1"/>
  <c r="AH38" i="9"/>
  <c r="X38" i="9"/>
  <c r="AI37" i="9"/>
  <c r="AJ37" i="9"/>
  <c r="AB38" i="9"/>
  <c r="AJ38" i="9"/>
  <c r="AK37" i="9"/>
  <c r="AH39" i="9" l="1"/>
  <c r="X39" i="9"/>
  <c r="W40" i="9" s="1"/>
  <c r="AI38" i="9"/>
  <c r="Z38" i="9"/>
  <c r="AK38" i="9"/>
  <c r="AD39" i="9"/>
  <c r="AH40" i="9" l="1"/>
  <c r="X40" i="9"/>
  <c r="W41" i="9" s="1"/>
  <c r="AI39" i="9"/>
  <c r="Z39" i="9"/>
  <c r="AK39" i="9"/>
  <c r="AH41" i="9" l="1"/>
  <c r="X41" i="9"/>
  <c r="AJ39" i="9"/>
  <c r="AI41" i="9" l="1"/>
  <c r="W42" i="9"/>
  <c r="AI40" i="9"/>
  <c r="Z40" i="9"/>
  <c r="AH42" i="9" l="1"/>
  <c r="X42" i="9"/>
  <c r="AI42" i="9" s="1"/>
  <c r="AJ40" i="9"/>
  <c r="AB41" i="9" l="1"/>
  <c r="AJ41" i="9"/>
  <c r="AK41" i="9" l="1"/>
  <c r="AK42" i="9" l="1"/>
  <c r="AD42" i="9"/>
</calcChain>
</file>

<file path=xl/sharedStrings.xml><?xml version="1.0" encoding="utf-8"?>
<sst xmlns="http://schemas.openxmlformats.org/spreadsheetml/2006/main" count="177" uniqueCount="77">
  <si>
    <t>Completion Date</t>
  </si>
  <si>
    <t>July</t>
  </si>
  <si>
    <t>June</t>
  </si>
  <si>
    <t>May</t>
  </si>
  <si>
    <t>April</t>
  </si>
  <si>
    <t>March</t>
  </si>
  <si>
    <t>Total</t>
  </si>
  <si>
    <t>Month</t>
  </si>
  <si>
    <t>%</t>
  </si>
  <si>
    <t>Holiday</t>
  </si>
  <si>
    <t>End</t>
  </si>
  <si>
    <t>Begin</t>
  </si>
  <si>
    <t>REMARKS</t>
  </si>
  <si>
    <t>Days</t>
  </si>
  <si>
    <t>Date</t>
  </si>
  <si>
    <t>/</t>
  </si>
  <si>
    <t>Ton</t>
  </si>
  <si>
    <t xml:space="preserve"> </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</si>
  <si>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</si>
  <si>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</si>
  <si>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</si>
  <si>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</si>
  <si>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</si>
  <si>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</si>
  <si>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</si>
  <si>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</si>
  <si>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</si>
  <si>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</si>
  <si>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</si>
  <si>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</si>
  <si>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</si>
  <si>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</si>
  <si>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</si>
  <si>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</si>
  <si>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</si>
  <si>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Project Limits</t>
  </si>
  <si>
    <t>Dane</t>
  </si>
  <si>
    <t>County</t>
  </si>
  <si>
    <t>Work Type</t>
  </si>
  <si>
    <t>Date of Letting</t>
  </si>
  <si>
    <t>Project Title</t>
  </si>
  <si>
    <t>Highway</t>
  </si>
  <si>
    <t>Project ID</t>
  </si>
  <si>
    <t>CONTRACT TIME FOR COMPLETION</t>
  </si>
  <si>
    <t>CONSTRUCTION YEAR:</t>
  </si>
  <si>
    <t>Prepared By</t>
  </si>
  <si>
    <t>Production Rate</t>
  </si>
  <si>
    <t>Page 1 of 1</t>
  </si>
  <si>
    <t>Contract Work Type</t>
  </si>
  <si>
    <t>Possible Work Days</t>
  </si>
  <si>
    <t>Additional Work Days Modifier</t>
  </si>
  <si>
    <t>Adjusted Possible Work Days</t>
  </si>
  <si>
    <t>Probable Work Days</t>
  </si>
  <si>
    <t>Note: Chart is based on the assumption of work not occuring on weekends or holidays. If work is expected to occur on these days, adjust Possible Work Days by adding days to the Additional Work Days Modifier column. See FDM 19-10-30.</t>
  </si>
  <si>
    <t>Calendar Day</t>
  </si>
  <si>
    <t>Working Day</t>
  </si>
  <si>
    <t>Wisconsin Department of Transportation      DT1923      04/2021</t>
  </si>
  <si>
    <t>5926-05-60</t>
  </si>
  <si>
    <t>STH 92</t>
  </si>
  <si>
    <t>Mount Horeb - Brooklyn</t>
  </si>
  <si>
    <t>Short Term Overlay</t>
  </si>
  <si>
    <t>E JCT CTH G to STH 69</t>
  </si>
  <si>
    <t>Traffic Control</t>
  </si>
  <si>
    <t>Milling</t>
  </si>
  <si>
    <t>HMA 4 LT 58-28 S</t>
  </si>
  <si>
    <t>Beam Guard</t>
  </si>
  <si>
    <t>Pavement Marking</t>
  </si>
  <si>
    <t>Finishing Roadway</t>
  </si>
  <si>
    <t>Culvert Replacement</t>
  </si>
  <si>
    <t>Day</t>
  </si>
  <si>
    <t>Kody Kaiser</t>
  </si>
  <si>
    <t>LF</t>
  </si>
  <si>
    <t>SY</t>
  </si>
  <si>
    <t>Base Aggregate Dense 3/4-Inch</t>
  </si>
  <si>
    <t>STH 92 will remain open during construction with flagging operations utilized. 
A temporary closure will be used for the culvert replacement near the STH 69 intersection. The closure work is to be finished by April 1st. 
Shoulder closures will be implemented for culvert and beam guard work.</t>
  </si>
  <si>
    <t>Culvert Replacement (Temp Close)</t>
  </si>
  <si>
    <t>Ashaltic Surface (Temp 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</si>
</sst>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yy;@"/>
    <numFmt numFmtId="165" formatCode="[$-409]mmmm\ d\,\ yyyy;@"/>
  </numFmts>
  <fonts count="16" x14ac:knownFonts="1">
    <font>
      <sz val="10"/>
      <name val="Arial"/>
      <family val="2"/>
    </font>
    <font>
      <sz val="10"/>
      <name val="Arial"/>
      <family val="2"/>
    </font>
    <font>
      <b/>
      <sz val="14"/>
      <name val="Arial"/>
      <family val="2"/>
    </font>
    <font>
      <u/>
      <sz val="7.5"/>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
      <b/>
      <u/>
      <sz val="10"/>
      <name val="Arial"/>
      <family val="2"/>
    </font>
  </fonts>
  <fills count="3">
    <fill>
      <patternFill patternType="none"/>
    </fill>
    <fill>
      <patternFill patternType="gray125"/>
    </fill>
    <fill>
      <patternFill patternType="solid">
        <fgColor rgb="FFFFFF99"/>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117">
    <xf numFmtId="0" fontId="0" fillId="0" borderId="0" xfId="0"/>
    <xf numFmtId="0" fontId="0" fillId="0" borderId="0" xfId="0" applyFont="1" applyFill="1" applyProtection="1"/>
    <xf numFmtId="0" fontId="6" fillId="0" borderId="0" xfId="0" applyFont="1" applyFill="1" applyAlignment="1" applyProtection="1">
      <alignment horizontal="right"/>
    </xf>
    <xf numFmtId="0" fontId="0" fillId="0" borderId="0" xfId="0" applyFont="1" applyFill="1" applyAlignment="1" applyProtection="1">
      <alignment horizontal="center"/>
    </xf>
    <xf numFmtId="0" fontId="7" fillId="0" borderId="0" xfId="0" applyFont="1" applyFill="1" applyProtection="1"/>
    <xf numFmtId="0" fontId="8" fillId="0" borderId="0" xfId="0" applyFont="1" applyFill="1" applyProtection="1"/>
    <xf numFmtId="0" fontId="12" fillId="0" borderId="6"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6" fillId="0" borderId="4" xfId="0" applyFont="1" applyFill="1" applyBorder="1" applyAlignment="1" applyProtection="1">
      <alignment horizontal="center"/>
    </xf>
    <xf numFmtId="0" fontId="6" fillId="0" borderId="3" xfId="0" applyFont="1" applyFill="1" applyBorder="1" applyAlignment="1" applyProtection="1">
      <alignment horizontal="center"/>
    </xf>
    <xf numFmtId="0" fontId="6" fillId="0" borderId="12" xfId="0" applyFont="1" applyFill="1" applyBorder="1" applyAlignment="1" applyProtection="1">
      <alignment horizontal="center"/>
    </xf>
    <xf numFmtId="0" fontId="6" fillId="0" borderId="10" xfId="0" applyFont="1" applyFill="1" applyBorder="1" applyAlignment="1" applyProtection="1">
      <alignment horizontal="center"/>
    </xf>
    <xf numFmtId="0" fontId="6" fillId="0" borderId="1" xfId="0" applyFont="1" applyFill="1" applyBorder="1" applyAlignment="1" applyProtection="1">
      <alignment horizontal="center"/>
    </xf>
    <xf numFmtId="0" fontId="0" fillId="0" borderId="0" xfId="0" applyFont="1" applyFill="1" applyAlignment="1" applyProtection="1">
      <alignment wrapText="1"/>
      <protection hidden="1"/>
    </xf>
    <xf numFmtId="3" fontId="0" fillId="0" borderId="2" xfId="0" applyNumberFormat="1" applyFont="1" applyFill="1" applyBorder="1" applyAlignment="1" applyProtection="1">
      <alignment horizontal="center"/>
      <protection locked="0"/>
    </xf>
    <xf numFmtId="3" fontId="0" fillId="0" borderId="8" xfId="0" applyNumberFormat="1" applyFont="1" applyFill="1" applyBorder="1" applyAlignment="1" applyProtection="1">
      <alignment horizontal="center"/>
      <protection locked="0"/>
    </xf>
    <xf numFmtId="3" fontId="0" fillId="0" borderId="2" xfId="0" applyNumberFormat="1" applyFont="1" applyFill="1" applyBorder="1" applyAlignment="1" applyProtection="1">
      <alignment horizontal="center"/>
    </xf>
    <xf numFmtId="0" fontId="0" fillId="0" borderId="3" xfId="0" applyFont="1" applyFill="1" applyBorder="1" applyProtection="1">
      <protection locked="0"/>
    </xf>
    <xf numFmtId="0" fontId="7" fillId="0" borderId="8" xfId="0" applyFont="1" applyFill="1" applyBorder="1" applyAlignment="1" applyProtection="1">
      <alignment horizontal="center"/>
    </xf>
    <xf numFmtId="0" fontId="0" fillId="0" borderId="8" xfId="0" quotePrefix="1" applyFont="1" applyFill="1" applyBorder="1" applyProtection="1"/>
    <xf numFmtId="0" fontId="0" fillId="0" borderId="9" xfId="0" applyFont="1" applyFill="1" applyBorder="1" applyAlignment="1" applyProtection="1">
      <alignment horizontal="center"/>
      <protection locked="0"/>
    </xf>
    <xf numFmtId="0" fontId="0" fillId="0" borderId="8" xfId="0" applyFont="1" applyFill="1" applyBorder="1" applyAlignment="1" applyProtection="1">
      <alignment horizontal="center"/>
    </xf>
    <xf numFmtId="0" fontId="0" fillId="0" borderId="4"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0" fillId="0" borderId="0" xfId="0" applyFont="1" applyFill="1" applyProtection="1">
      <protection hidden="1"/>
    </xf>
    <xf numFmtId="3" fontId="0" fillId="0" borderId="6" xfId="0" applyNumberFormat="1" applyFont="1" applyFill="1" applyBorder="1" applyAlignment="1" applyProtection="1">
      <alignment horizontal="center"/>
      <protection locked="0"/>
    </xf>
    <xf numFmtId="0" fontId="0" fillId="0" borderId="8" xfId="0" applyFont="1" applyFill="1" applyBorder="1" applyProtection="1">
      <protection locked="0"/>
    </xf>
    <xf numFmtId="6" fontId="0" fillId="0" borderId="3" xfId="0" applyNumberFormat="1" applyFont="1" applyFill="1" applyBorder="1" applyProtection="1">
      <protection locked="0"/>
    </xf>
    <xf numFmtId="49" fontId="7" fillId="0" borderId="3" xfId="0" applyNumberFormat="1" applyFont="1" applyFill="1" applyBorder="1" applyProtection="1"/>
    <xf numFmtId="0" fontId="0" fillId="0" borderId="0" xfId="0" applyFont="1" applyFill="1" applyAlignment="1" applyProtection="1">
      <alignment wrapText="1"/>
    </xf>
    <xf numFmtId="0" fontId="9" fillId="0" borderId="0" xfId="0" applyFont="1" applyFill="1" applyBorder="1" applyAlignment="1" applyProtection="1"/>
    <xf numFmtId="0" fontId="5" fillId="0" borderId="0" xfId="0" applyFont="1" applyFill="1" applyAlignment="1" applyProtection="1">
      <alignment horizontal="center"/>
    </xf>
    <xf numFmtId="0" fontId="0" fillId="0" borderId="12" xfId="0" applyBorder="1"/>
    <xf numFmtId="0" fontId="10" fillId="0" borderId="3" xfId="0" applyFont="1" applyBorder="1"/>
    <xf numFmtId="0" fontId="6" fillId="0" borderId="9" xfId="0" applyFont="1" applyBorder="1" applyAlignment="1">
      <alignment horizontal="center"/>
    </xf>
    <xf numFmtId="0" fontId="6" fillId="0" borderId="6" xfId="0" applyFont="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7" xfId="0" applyFont="1" applyBorder="1" applyAlignment="1">
      <alignment horizontal="center"/>
    </xf>
    <xf numFmtId="0" fontId="6" fillId="0" borderId="14" xfId="0" applyFont="1" applyBorder="1" applyAlignment="1">
      <alignment horizontal="center"/>
    </xf>
    <xf numFmtId="0" fontId="0" fillId="0" borderId="4" xfId="0" applyBorder="1" applyAlignment="1" applyProtection="1">
      <alignment horizontal="center"/>
      <protection locked="0"/>
    </xf>
    <xf numFmtId="164" fontId="0" fillId="0" borderId="2" xfId="0" applyNumberFormat="1" applyBorder="1" applyAlignment="1" applyProtection="1">
      <alignment horizontal="center"/>
      <protection locked="0"/>
    </xf>
    <xf numFmtId="1" fontId="0" fillId="0" borderId="1" xfId="0" applyNumberFormat="1" applyBorder="1" applyAlignment="1">
      <alignment horizontal="center"/>
    </xf>
    <xf numFmtId="0" fontId="0" fillId="0" borderId="3" xfId="0" applyBorder="1" applyAlignment="1">
      <alignment horizontal="center"/>
    </xf>
    <xf numFmtId="0" fontId="0" fillId="0" borderId="2" xfId="0" applyBorder="1" applyAlignment="1" applyProtection="1">
      <alignment horizontal="center"/>
      <protection locked="0"/>
    </xf>
    <xf numFmtId="1" fontId="0" fillId="0" borderId="3" xfId="0" applyNumberFormat="1" applyBorder="1" applyAlignment="1">
      <alignment horizontal="center" vertical="center" wrapText="1"/>
    </xf>
    <xf numFmtId="0" fontId="0" fillId="0" borderId="0" xfId="0" applyAlignment="1" applyProtection="1">
      <alignment vertical="top" wrapText="1"/>
      <protection locked="0"/>
    </xf>
    <xf numFmtId="0" fontId="6" fillId="0" borderId="0" xfId="0" applyFont="1"/>
    <xf numFmtId="1" fontId="0" fillId="0" borderId="0" xfId="0" applyNumberFormat="1" applyProtection="1">
      <protection locked="0"/>
    </xf>
    <xf numFmtId="165" fontId="0" fillId="0" borderId="0" xfId="0" applyNumberFormat="1" applyProtection="1">
      <protection locked="0"/>
    </xf>
    <xf numFmtId="0" fontId="13" fillId="0" borderId="0" xfId="0" applyFont="1"/>
    <xf numFmtId="0" fontId="0" fillId="0" borderId="0" xfId="0" applyAlignment="1">
      <alignment horizontal="center"/>
    </xf>
    <xf numFmtId="0" fontId="14" fillId="0" borderId="0" xfId="0" applyFont="1" applyProtection="1">
      <protection locked="0"/>
    </xf>
    <xf numFmtId="0" fontId="13" fillId="0" borderId="0" xfId="0" applyFont="1" applyAlignment="1">
      <alignment horizontal="right"/>
    </xf>
    <xf numFmtId="1" fontId="0" fillId="0" borderId="2" xfId="0" applyNumberFormat="1" applyBorder="1" applyAlignment="1">
      <alignment horizontal="center"/>
    </xf>
    <xf numFmtId="0" fontId="0" fillId="0" borderId="4" xfId="0" applyBorder="1" applyAlignment="1">
      <alignment horizontal="center"/>
    </xf>
    <xf numFmtId="1"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0" fontId="6" fillId="0" borderId="0" xfId="0" applyFont="1" applyAlignment="1" applyProtection="1">
      <alignment horizontal="center"/>
      <protection locked="0"/>
    </xf>
    <xf numFmtId="0" fontId="15" fillId="0" borderId="0" xfId="0" applyFont="1" applyAlignment="1">
      <alignment horizontal="center"/>
    </xf>
    <xf numFmtId="0" fontId="6" fillId="0" borderId="0" xfId="0" applyFont="1" applyAlignment="1">
      <alignment horizontal="center"/>
    </xf>
    <xf numFmtId="0" fontId="0" fillId="0" borderId="0" xfId="0" applyAlignment="1" applyProtection="1">
      <alignment horizontal="center"/>
      <protection locked="0"/>
    </xf>
    <xf numFmtId="0" fontId="6" fillId="0" borderId="12" xfId="0" applyFont="1" applyBorder="1" applyAlignment="1">
      <alignment horizontal="center" wrapText="1"/>
    </xf>
    <xf numFmtId="0" fontId="6" fillId="0" borderId="10" xfId="0" applyFont="1" applyBorder="1" applyAlignment="1">
      <alignment horizontal="center" wrapText="1"/>
    </xf>
    <xf numFmtId="0" fontId="6" fillId="0" borderId="9" xfId="0" applyFont="1" applyBorder="1" applyAlignment="1">
      <alignment horizontal="center" wrapText="1"/>
    </xf>
    <xf numFmtId="0" fontId="6" fillId="0" borderId="14" xfId="0" applyFont="1" applyBorder="1" applyAlignment="1">
      <alignment horizontal="center" wrapText="1"/>
    </xf>
    <xf numFmtId="0" fontId="11" fillId="0" borderId="10" xfId="2" applyFont="1" applyFill="1" applyBorder="1" applyAlignment="1" applyProtection="1">
      <alignment horizontal="center"/>
    </xf>
    <xf numFmtId="0" fontId="11" fillId="0" borderId="7" xfId="2" applyFont="1" applyFill="1" applyBorder="1" applyAlignment="1" applyProtection="1">
      <alignment horizontal="center"/>
    </xf>
    <xf numFmtId="0" fontId="0" fillId="0" borderId="0" xfId="0" applyAlignment="1">
      <alignment horizontal="left" wrapText="1"/>
    </xf>
    <xf numFmtId="0" fontId="0" fillId="0" borderId="6" xfId="0" applyBorder="1" applyAlignment="1">
      <alignment horizontal="center"/>
    </xf>
    <xf numFmtId="0" fontId="6" fillId="0" borderId="6" xfId="0" applyFont="1" applyBorder="1" applyAlignment="1">
      <alignment horizontal="center"/>
    </xf>
    <xf numFmtId="0" fontId="13" fillId="0" borderId="0" xfId="0" applyFont="1" applyAlignment="1">
      <alignment horizontal="center"/>
    </xf>
    <xf numFmtId="0" fontId="0" fillId="0" borderId="0" xfId="0" applyAlignment="1" applyProtection="1">
      <alignment horizontal="left" vertical="top" wrapText="1"/>
      <protection locked="0"/>
    </xf>
    <xf numFmtId="49" fontId="7" fillId="0" borderId="13" xfId="0" applyNumberFormat="1" applyFont="1" applyFill="1" applyBorder="1" applyAlignment="1" applyProtection="1">
      <protection locked="0"/>
    </xf>
    <xf numFmtId="49" fontId="7" fillId="0" borderId="0" xfId="0" applyNumberFormat="1" applyFont="1" applyFill="1" applyBorder="1" applyAlignment="1" applyProtection="1">
      <protection locked="0"/>
    </xf>
    <xf numFmtId="0" fontId="0" fillId="0" borderId="4"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49" fontId="7" fillId="0" borderId="9" xfId="0" applyNumberFormat="1" applyFont="1" applyFill="1" applyBorder="1" applyAlignment="1" applyProtection="1">
      <protection locked="0"/>
    </xf>
    <xf numFmtId="49" fontId="7" fillId="0" borderId="8" xfId="0" applyNumberFormat="1" applyFont="1" applyFill="1" applyBorder="1" applyAlignment="1" applyProtection="1">
      <protection locked="0"/>
    </xf>
    <xf numFmtId="0" fontId="10" fillId="0" borderId="4" xfId="0" applyFont="1" applyBorder="1" applyAlignment="1">
      <alignment horizontal="center"/>
    </xf>
    <xf numFmtId="0" fontId="10" fillId="0" borderId="1" xfId="0" applyFont="1" applyBorder="1" applyAlignment="1">
      <alignment horizontal="center"/>
    </xf>
    <xf numFmtId="0" fontId="10" fillId="0" borderId="3" xfId="0" applyFont="1" applyBorder="1" applyAlignment="1">
      <alignment horizontal="center"/>
    </xf>
    <xf numFmtId="0" fontId="6" fillId="0" borderId="7" xfId="0" applyFont="1" applyBorder="1" applyAlignment="1">
      <alignment horizontal="center" wrapText="1"/>
    </xf>
    <xf numFmtId="0" fontId="6" fillId="0" borderId="6" xfId="0" applyFont="1" applyBorder="1" applyAlignment="1">
      <alignment horizontal="center" wrapText="1"/>
    </xf>
    <xf numFmtId="49" fontId="7" fillId="0" borderId="5" xfId="0" applyNumberFormat="1" applyFont="1" applyFill="1" applyBorder="1" applyAlignment="1" applyProtection="1">
      <protection locked="0"/>
    </xf>
    <xf numFmtId="0" fontId="0" fillId="0" borderId="13" xfId="0" applyFont="1" applyFill="1" applyBorder="1" applyAlignment="1" applyProtection="1">
      <protection locked="0"/>
    </xf>
    <xf numFmtId="0" fontId="0" fillId="0" borderId="5" xfId="0" applyFont="1" applyFill="1" applyBorder="1" applyAlignment="1" applyProtection="1">
      <protection locked="0"/>
    </xf>
    <xf numFmtId="0" fontId="10" fillId="0" borderId="4"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49" fontId="0" fillId="0" borderId="0" xfId="0" applyNumberFormat="1" applyAlignment="1" applyProtection="1">
      <alignment horizontal="center"/>
      <protection locked="0"/>
    </xf>
    <xf numFmtId="49" fontId="0" fillId="2" borderId="0" xfId="0" applyNumberFormat="1" applyFill="1" applyAlignment="1" applyProtection="1">
      <alignment horizontal="center"/>
      <protection locked="0"/>
    </xf>
    <xf numFmtId="165" fontId="0" fillId="2" borderId="0" xfId="0" applyNumberFormat="1" applyFill="1" applyAlignment="1" applyProtection="1">
      <alignment horizontal="center"/>
      <protection locked="0"/>
    </xf>
    <xf numFmtId="0" fontId="9" fillId="0" borderId="8" xfId="0" applyFont="1" applyFill="1" applyBorder="1" applyAlignment="1" applyProtection="1">
      <alignment horizontal="center"/>
    </xf>
    <xf numFmtId="0" fontId="2" fillId="0" borderId="12"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6" fillId="0" borderId="7" xfId="0" applyFont="1" applyFill="1" applyBorder="1" applyAlignment="1" applyProtection="1">
      <alignment horizontal="center" wrapText="1"/>
    </xf>
    <xf numFmtId="0" fontId="6" fillId="0" borderId="6" xfId="0" applyFont="1" applyFill="1" applyBorder="1" applyAlignment="1" applyProtection="1">
      <alignment horizontal="center"/>
    </xf>
    <xf numFmtId="0" fontId="6" fillId="0" borderId="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1" fillId="0" borderId="12" xfId="2" applyFont="1" applyFill="1" applyBorder="1" applyAlignment="1" applyProtection="1">
      <alignment horizontal="center" vertical="center" wrapText="1"/>
    </xf>
    <xf numFmtId="0" fontId="11" fillId="0" borderId="10" xfId="2" applyFont="1" applyBorder="1" applyAlignment="1" applyProtection="1"/>
    <xf numFmtId="0" fontId="11" fillId="0" borderId="9" xfId="2" applyFont="1" applyBorder="1" applyAlignment="1" applyProtection="1"/>
    <xf numFmtId="0" fontId="11" fillId="0" borderId="14" xfId="2" applyFont="1" applyBorder="1" applyAlignment="1" applyProtection="1"/>
    <xf numFmtId="0" fontId="6" fillId="0" borderId="12"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4" fillId="0" borderId="0" xfId="0" applyFont="1" applyFill="1" applyAlignment="1" applyProtection="1">
      <alignment horizontal="center"/>
    </xf>
    <xf numFmtId="0" fontId="5" fillId="0" borderId="0" xfId="0" applyFont="1" applyFill="1" applyAlignment="1" applyProtection="1">
      <alignment horizontal="center"/>
    </xf>
    <xf numFmtId="49" fontId="7" fillId="0" borderId="12" xfId="0" applyNumberFormat="1" applyFont="1" applyFill="1" applyBorder="1" applyAlignment="1" applyProtection="1">
      <protection locked="0"/>
    </xf>
    <xf numFmtId="49" fontId="7" fillId="0" borderId="10" xfId="0" applyNumberFormat="1" applyFont="1" applyFill="1" applyBorder="1" applyAlignment="1" applyProtection="1">
      <protection locked="0"/>
    </xf>
  </cellXfs>
  <cellStyles count="3">
    <cellStyle name="Hyperlink" xfId="2" builtinId="8"/>
    <cellStyle name="Normal" xfId="0" builtinId="0"/>
    <cellStyle name="Normal 2" xfId="1" xr:uid="{00000000-0005-0000-0000-000002000000}"/>
  </cellStyles>
  <dxfs count="1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'59260560_tim'!$AG$31:$AG$51</c:f>
              <c:numCache>
                <c:formatCode>General</c:formatCode>
                <c:ptCount val="21"/>
                <c:pt idx="0">
                  <c:v>0</c:v>
                </c:pt>
                <c:pt idx="1">
                  <c:v>1</c:v>
                </c:pt>
                <c:pt idx="2">
                  <c:v>2</c:v>
                </c:pt>
                <c:pt idx="3">
                  <c:v>5</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5A9-43D7-B86C-675A5F592CE2}"/>
            </c:ext>
          </c:extLst>
        </c:ser>
        <c:ser>
          <c:idx val="1"/>
          <c:order val="1"/>
          <c:tx>
            <c:strRef>
              <c:f>'59260560_tim'!$U$30:$V$30</c:f>
              <c:strCache>
                <c:ptCount val="1"/>
                <c:pt idx="0">
                  <c:v>Stage 1</c:v>
                </c:pt>
              </c:strCache>
            </c:strRef>
          </c:tx>
          <c:spPr>
            <a:solidFill>
              <a:srgbClr val="000000"/>
            </a:solidFill>
            <a:ln w="12700">
              <a:solidFill>
                <a:srgbClr val="000000"/>
              </a:solidFill>
              <a:prstDash val="solid"/>
            </a:ln>
          </c:spPr>
          <c:invertIfNegative val="0"/>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'59260560_tim'!$L$31:$L$51</c:f>
              <c:numCache>
                <c:formatCode>General</c:formatCode>
                <c:ptCount val="21"/>
                <c:pt idx="1">
                  <c:v>1</c:v>
                </c:pt>
                <c:pt idx="2">
                  <c:v>3</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E5A9-43D7-B86C-675A5F592CE2}"/>
            </c:ext>
          </c:extLst>
        </c:ser>
        <c:ser>
          <c:idx val="2"/>
          <c:order val="2"/>
          <c:tx>
            <c:v>Begin Stage 2</c:v>
          </c:tx>
          <c:spPr>
            <a:noFill/>
            <a:ln w="25400">
              <a:noFill/>
            </a:ln>
          </c:spPr>
          <c:invertIfNegative val="0"/>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'59260560_tim'!$AH$31:$AH$51</c:f>
              <c:numCache>
                <c:formatCode>General</c:formatCode>
                <c:ptCount val="21"/>
                <c:pt idx="0">
                  <c:v>0</c:v>
                </c:pt>
                <c:pt idx="1">
                  <c:v>0</c:v>
                </c:pt>
                <c:pt idx="2">
                  <c:v>0</c:v>
                </c:pt>
                <c:pt idx="3">
                  <c:v>0</c:v>
                </c:pt>
                <c:pt idx="4">
                  <c:v>6</c:v>
                </c:pt>
                <c:pt idx="5">
                  <c:v>7</c:v>
                </c:pt>
                <c:pt idx="6">
                  <c:v>10</c:v>
                </c:pt>
                <c:pt idx="7">
                  <c:v>22</c:v>
                </c:pt>
                <c:pt idx="8">
                  <c:v>23</c:v>
                </c:pt>
                <c:pt idx="9">
                  <c:v>35</c:v>
                </c:pt>
                <c:pt idx="10">
                  <c:v>40</c:v>
                </c:pt>
                <c:pt idx="11">
                  <c:v>44</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E5A9-43D7-B86C-675A5F592CE2}"/>
            </c:ext>
          </c:extLst>
        </c:ser>
        <c:ser>
          <c:idx val="3"/>
          <c:order val="3"/>
          <c:tx>
            <c:strRef>
              <c:f>'59260560_tim'!$W$30:$X$30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'59260560_tim'!$N$31:$N$51</c:f>
              <c:numCache>
                <c:formatCode>General</c:formatCode>
                <c:ptCount val="21"/>
                <c:pt idx="1">
                  <c:v>0</c:v>
                </c:pt>
                <c:pt idx="2">
                  <c:v>0</c:v>
                </c:pt>
                <c:pt idx="3">
                  <c:v>0</c:v>
                </c:pt>
                <c:pt idx="4">
                  <c:v>1</c:v>
                </c:pt>
                <c:pt idx="5">
                  <c:v>3</c:v>
                </c:pt>
                <c:pt idx="6">
                  <c:v>12</c:v>
                </c:pt>
                <c:pt idx="7">
                  <c:v>10</c:v>
                </c:pt>
                <c:pt idx="8">
                  <c:v>12</c:v>
                </c:pt>
                <c:pt idx="9">
                  <c:v>5</c:v>
                </c:pt>
                <c:pt idx="10">
                  <c:v>4</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E5A9-43D7-B86C-675A5F592CE2}"/>
            </c:ext>
          </c:extLst>
        </c:ser>
        <c:ser>
          <c:idx val="8"/>
          <c:order val="10"/>
          <c:tx>
            <c:strRef>
              <c:f>'59260560_tim'!$A$55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'59260560_tim'!$L$55</c:f>
              <c:numCache>
                <c:formatCode>0</c:formatCode>
                <c:ptCount val="1"/>
                <c:pt idx="0">
                  <c:v>0</c:v>
                </c:pt>
              </c:numCache>
            </c:numRef>
          </c:val>
          <c:extLst>
            <c:ext xmlns:c16="http://schemas.microsoft.com/office/drawing/2014/chart" uri="{C3380CC4-5D6E-409C-BE32-E72D297353CC}">
              <c16:uniqueId val="{0000000A-E5A9-43D7-B86C-675A5F592CE2}"/>
            </c:ext>
          </c:extLst>
        </c:ser>
        <c:ser>
          <c:idx val="9"/>
          <c:order val="11"/>
          <c:tx>
            <c:strRef>
              <c:f>'59260560_tim'!$A$56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'59260560_tim'!$L$56</c:f>
              <c:numCache>
                <c:formatCode>0</c:formatCode>
                <c:ptCount val="1"/>
                <c:pt idx="0">
                  <c:v>0</c:v>
                </c:pt>
              </c:numCache>
            </c:numRef>
          </c:val>
          <c:extLst>
            <c:ext xmlns:c16="http://schemas.microsoft.com/office/drawing/2014/chart" uri="{C3380CC4-5D6E-409C-BE32-E72D297353CC}">
              <c16:uniqueId val="{0000000B-E5A9-43D7-B86C-675A5F592CE2}"/>
            </c:ext>
          </c:extLst>
        </c:ser>
        <c:ser>
          <c:idx val="10"/>
          <c:order val="12"/>
          <c:tx>
            <c:strRef>
              <c:f>'59260560_tim'!$A$57</c:f>
              <c:strCache>
                <c:ptCount val="1"/>
                <c:pt idx="0">
                  <c:v>March</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'59260560_tim'!$L$57</c:f>
              <c:numCache>
                <c:formatCode>0</c:formatCode>
                <c:ptCount val="1"/>
                <c:pt idx="0">
                  <c:v>6</c:v>
                </c:pt>
              </c:numCache>
            </c:numRef>
          </c:val>
          <c:extLst>
            <c:ext xmlns:c16="http://schemas.microsoft.com/office/drawing/2014/chart" uri="{C3380CC4-5D6E-409C-BE32-E72D297353CC}">
              <c16:uniqueId val="{0000000C-E5A9-43D7-B86C-675A5F592CE2}"/>
            </c:ext>
          </c:extLst>
        </c:ser>
        <c:ser>
          <c:idx val="11"/>
          <c:order val="13"/>
          <c:tx>
            <c:strRef>
              <c:f>'59260560_tim'!$A$58</c:f>
              <c:strCache>
                <c:ptCount val="1"/>
                <c:pt idx="0">
                  <c:v>April</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'59260560_tim'!$L$58</c:f>
              <c:numCache>
                <c:formatCode>0</c:formatCode>
                <c:ptCount val="1"/>
                <c:pt idx="0">
                  <c:v>12</c:v>
                </c:pt>
              </c:numCache>
            </c:numRef>
          </c:val>
          <c:extLst>
            <c:ext xmlns:c16="http://schemas.microsoft.com/office/drawing/2014/chart" uri="{C3380CC4-5D6E-409C-BE32-E72D297353CC}">
              <c16:uniqueId val="{0000000D-E5A9-43D7-B86C-675A5F592CE2}"/>
            </c:ext>
          </c:extLst>
        </c:ser>
        <c:ser>
          <c:idx val="12"/>
          <c:order val="14"/>
          <c:tx>
            <c:strRef>
              <c:f>'59260560_tim'!$A$59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'59260560_tim'!$L$59</c:f>
              <c:numCache>
                <c:formatCode>0</c:formatCode>
                <c:ptCount val="1"/>
                <c:pt idx="0">
                  <c:v>15</c:v>
                </c:pt>
              </c:numCache>
            </c:numRef>
          </c:val>
          <c:extLst>
            <c:ext xmlns:c16="http://schemas.microsoft.com/office/drawing/2014/chart" uri="{C3380CC4-5D6E-409C-BE32-E72D297353CC}">
              <c16:uniqueId val="{0000000E-E5A9-43D7-B86C-675A5F592CE2}"/>
            </c:ext>
          </c:extLst>
        </c:ser>
        <c:ser>
          <c:idx val="13"/>
          <c:order val="15"/>
          <c:tx>
            <c:strRef>
              <c:f>'59260560_tim'!$A$60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'59260560_tim'!$L$60</c:f>
              <c:numCache>
                <c:formatCode>0</c:formatCode>
                <c:ptCount val="1"/>
                <c:pt idx="0">
                  <c:v>18</c:v>
                </c:pt>
              </c:numCache>
            </c:numRef>
          </c:val>
          <c:extLst>
            <c:ext xmlns:c16="http://schemas.microsoft.com/office/drawing/2014/chart" uri="{C3380CC4-5D6E-409C-BE32-E72D297353CC}">
              <c16:uniqueId val="{0000000F-E5A9-43D7-B86C-675A5F592CE2}"/>
            </c:ext>
          </c:extLst>
        </c:ser>
        <c:ser>
          <c:idx val="14"/>
          <c:order val="16"/>
          <c:tx>
            <c:strRef>
              <c:f>'59260560_tim'!$A$61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'59260560_tim'!$L$61</c:f>
              <c:numCache>
                <c:formatCode>0</c:formatCode>
                <c:ptCount val="1"/>
                <c:pt idx="0">
                  <c:v>7</c:v>
                </c:pt>
              </c:numCache>
            </c:numRef>
          </c:val>
          <c:extLst>
            <c:ext xmlns:c16="http://schemas.microsoft.com/office/drawing/2014/chart" uri="{C3380CC4-5D6E-409C-BE32-E72D297353CC}">
              <c16:uniqueId val="{00000010-E5A9-43D7-B86C-675A5F592CE2}"/>
            </c:ext>
          </c:extLst>
        </c:ser>
        <c:ser>
          <c:idx val="15"/>
          <c:order val="17"/>
          <c:tx>
            <c:strRef>
              <c:f>'59260560_tim'!$A$62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'59260560_tim'!$L$62</c:f>
              <c:numCache>
                <c:formatCode>0</c:formatCode>
                <c:ptCount val="1"/>
                <c:pt idx="0">
                  <c:v>0</c:v>
                </c:pt>
              </c:numCache>
            </c:numRef>
          </c:val>
          <c:extLst>
            <c:ext xmlns:c16="http://schemas.microsoft.com/office/drawing/2014/chart" uri="{C3380CC4-5D6E-409C-BE32-E72D297353CC}">
              <c16:uniqueId val="{00000011-E5A9-43D7-B86C-675A5F592CE2}"/>
            </c:ext>
          </c:extLst>
        </c:ser>
        <c:ser>
          <c:idx val="16"/>
          <c:order val="18"/>
          <c:tx>
            <c:strRef>
              <c:f>'59260560_tim'!$A$63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'59260560_tim'!$L$63</c:f>
              <c:numCache>
                <c:formatCode>0</c:formatCode>
                <c:ptCount val="1"/>
                <c:pt idx="0">
                  <c:v>0</c:v>
                </c:pt>
              </c:numCache>
            </c:numRef>
          </c:val>
          <c:extLst>
            <c:ext xmlns:c16="http://schemas.microsoft.com/office/drawing/2014/chart" uri="{C3380CC4-5D6E-409C-BE32-E72D297353CC}">
              <c16:uniqueId val="{00000012-E5A9-43D7-B86C-675A5F592CE2}"/>
            </c:ext>
          </c:extLst>
        </c:ser>
        <c:ser>
          <c:idx val="17"/>
          <c:order val="19"/>
          <c:tx>
            <c:strRef>
              <c:f>'59260560_tim'!$A$64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'59260560_tim'!$L$64</c:f>
              <c:numCache>
                <c:formatCode>0</c:formatCode>
                <c:ptCount val="1"/>
                <c:pt idx="0">
                  <c:v>0</c:v>
                </c:pt>
              </c:numCache>
            </c:numRef>
          </c:val>
          <c:extLst>
            <c:ext xmlns:c16="http://schemas.microsoft.com/office/drawing/2014/chart" uri="{C3380CC4-5D6E-409C-BE32-E72D297353CC}">
              <c16:uniqueId val="{00000013-E5A9-43D7-B86C-675A5F592CE2}"/>
            </c:ext>
          </c:extLst>
        </c:ser>
        <c:ser>
          <c:idx val="18"/>
          <c:order val="20"/>
          <c:tx>
            <c:strRef>
              <c:f>'59260560_tim'!$A$65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'59260560_tim'!$L$65</c:f>
              <c:numCache>
                <c:formatCode>0</c:formatCode>
                <c:ptCount val="1"/>
                <c:pt idx="0">
                  <c:v>0</c:v>
                </c:pt>
              </c:numCache>
            </c:numRef>
          </c:val>
          <c:extLst>
            <c:ext xmlns:c16="http://schemas.microsoft.com/office/drawing/2014/chart" uri="{C3380CC4-5D6E-409C-BE32-E72D297353CC}">
              <c16:uniqueId val="{00000014-E5A9-43D7-B86C-675A5F592CE2}"/>
            </c:ext>
          </c:extLst>
        </c:ser>
        <c:ser>
          <c:idx val="19"/>
          <c:order val="21"/>
          <c:tx>
            <c:strRef>
              <c:f>'59260560_tim'!$A$66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'59260560_tim'!$A$31:$B$51</c:f>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f>'59260560_tim'!$L$66</c:f>
              <c:numCache>
                <c:formatCode>0</c:formatCode>
                <c:ptCount val="1"/>
                <c:pt idx="0">
                  <c:v>0</c:v>
                </c:pt>
              </c:numCache>
            </c:numRef>
          </c:val>
          <c:extLst>
            <c:ext xmlns:c16="http://schemas.microsoft.com/office/drawing/2014/chart" uri="{C3380CC4-5D6E-409C-BE32-E72D297353CC}">
              <c16:uniqueId val="{00000015-E5A9-43D7-B86C-675A5F592CE2}"/>
            </c:ext>
          </c:extLst>
        </c:ser>
        <c:dLbls>
          <c:showLegendKey val="0"/>
          <c:showVal val="0"/>
          <c:showCatName val="0"/>
          <c:showSerName val="0"/>
          <c:showPercent val="0"/>
          <c:showBubbleSize val="0"/>
        </c:dLbls>
        <c:gapWidth val="0"/>
        <c:overlap val="100"/>
        <c:axId val="66113920"/>
        <c:axId val="66115456"/>
        <c:extLst>
          <c:ext xmlns:c15="http://schemas.microsoft.com/office/drawing/2012/chart" uri="{02D57815-91ED-43cb-92C2-25804820EDAC}">
            <c15:filteredBarSeries>
              <c15:ser>
                <c:idx val="4"/>
                <c:order val="4"/>
                <c:tx>
                  <c:v>Begin Stage 3</c:v>
                </c:tx>
                <c:spPr>
                  <a:noFill/>
                  <a:ln w="25400">
                    <a:noFill/>
                  </a:ln>
                </c:spPr>
                <c:invertIfNegative val="0"/>
                <c:cat>
                  <c:strRef>
                    <c:extLst>
                      <c:ext uri="{02D57815-91ED-43cb-92C2-25804820EDAC}">
                        <c15:formulaRef>
                          <c15:sqref>'59260560_tim'!$A$31:$B$51</c15:sqref>
                        </c15:formulaRef>
                      </c:ext>
                    </c:extLst>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extLst>
                      <c:ext uri="{02D57815-91ED-43cb-92C2-25804820EDAC}">
                        <c15:formulaRef>
                          <c15:sqref>'59260560_tim'!$AI$31:$AI$51</c15:sqref>
                        </c15:formulaRef>
                      </c:ext>
                    </c:extLst>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E5A9-43D7-B86C-675A5F592CE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'59260560_tim'!$Y$30:$Z$30</c15:sqref>
                        </c15:formulaRef>
                      </c:ext>
                    </c:extLst>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extLst xmlns:c15="http://schemas.microsoft.com/office/drawing/2012/chart">
                      <c:ext xmlns:c15="http://schemas.microsoft.com/office/drawing/2012/chart" uri="{02D57815-91ED-43cb-92C2-25804820EDAC}">
                        <c15:formulaRef>
                          <c15:sqref>'59260560_tim'!$A$31:$B$51</c15:sqref>
                        </c15:formulaRef>
                      </c:ext>
                    </c:extLst>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extLst xmlns:c15="http://schemas.microsoft.com/office/drawing/2012/chart">
                      <c:ext xmlns:c15="http://schemas.microsoft.com/office/drawing/2012/chart" uri="{02D57815-91ED-43cb-92C2-25804820EDAC}">
                        <c15:formulaRef>
                          <c15:sqref>'59260560_tim'!$P$31:$P$51</c15:sqref>
                        </c15:formulaRef>
                      </c:ext>
                    </c:extLst>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5="http://schemas.microsoft.com/office/drawing/2012/chart">
                  <c:ext xmlns:c16="http://schemas.microsoft.com/office/drawing/2014/chart" uri="{C3380CC4-5D6E-409C-BE32-E72D297353CC}">
                    <c16:uniqueId val="{00000005-E5A9-43D7-B86C-675A5F592CE2}"/>
                  </c:ext>
                </c:extLst>
              </c15:ser>
            </c15:filteredBarSeries>
            <c15:filteredBarSeries>
              <c15:ser>
                <c:idx val="6"/>
                <c:order val="6"/>
                <c:tx>
                  <c:v>Begin Stage 4</c:v>
                </c:tx>
                <c:spPr>
                  <a:noFill/>
                  <a:ln w="25400">
                    <a:noFill/>
                  </a:ln>
                </c:spPr>
                <c:invertIfNegative val="0"/>
                <c:cat>
                  <c:strRef>
                    <c:extLst xmlns:c15="http://schemas.microsoft.com/office/drawing/2012/chart">
                      <c:ext xmlns:c15="http://schemas.microsoft.com/office/drawing/2012/chart" uri="{02D57815-91ED-43cb-92C2-25804820EDAC}">
                        <c15:formulaRef>
                          <c15:sqref>'59260560_tim'!$A$31:$B$51</c15:sqref>
                        </c15:formulaRef>
                      </c:ext>
                    </c:extLst>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extLst xmlns:c15="http://schemas.microsoft.com/office/drawing/2012/chart">
                      <c:ext xmlns:c15="http://schemas.microsoft.com/office/drawing/2012/chart" uri="{02D57815-91ED-43cb-92C2-25804820EDAC}">
                        <c15:formulaRef>
                          <c15:sqref>'59260560_tim'!$AJ$31:$AJ$51</c15:sqref>
                        </c15:formulaRef>
                      </c:ext>
                    </c:extLst>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5="http://schemas.microsoft.com/office/drawing/2012/chart">
                  <c:ext xmlns:c16="http://schemas.microsoft.com/office/drawing/2014/chart" uri="{C3380CC4-5D6E-409C-BE32-E72D297353CC}">
                    <c16:uniqueId val="{00000006-E5A9-43D7-B86C-675A5F592CE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'59260560_tim'!$AA$30:$AB$30</c15:sqref>
                        </c15:formulaRef>
                      </c:ext>
                    </c:extLst>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extLst xmlns:c15="http://schemas.microsoft.com/office/drawing/2012/chart">
                      <c:ext xmlns:c15="http://schemas.microsoft.com/office/drawing/2012/chart" uri="{02D57815-91ED-43cb-92C2-25804820EDAC}">
                        <c15:formulaRef>
                          <c15:sqref>'59260560_tim'!$A$31:$B$51</c15:sqref>
                        </c15:formulaRef>
                      </c:ext>
                    </c:extLst>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extLst xmlns:c15="http://schemas.microsoft.com/office/drawing/2012/chart">
                      <c:ext xmlns:c15="http://schemas.microsoft.com/office/drawing/2012/chart" uri="{02D57815-91ED-43cb-92C2-25804820EDAC}">
                        <c15:formulaRef>
                          <c15:sqref>'59260560_tim'!$R$31:$R$51</c15:sqref>
                        </c15:formulaRef>
                      </c:ext>
                    </c:extLst>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5="http://schemas.microsoft.com/office/drawing/2012/chart">
                  <c:ext xmlns:c16="http://schemas.microsoft.com/office/drawing/2014/chart" uri="{C3380CC4-5D6E-409C-BE32-E72D297353CC}">
                    <c16:uniqueId val="{00000007-E5A9-43D7-B86C-675A5F592CE2}"/>
                  </c:ext>
                </c:extLst>
              </c15:ser>
            </c15:filteredBarSeries>
            <c15:filteredBarSeries>
              <c15:ser>
                <c:idx val="20"/>
                <c:order val="8"/>
                <c:tx>
                  <c:v>Begin Stage 5</c:v>
                </c:tx>
                <c:spPr>
                  <a:noFill/>
                  <a:ln w="25400">
                    <a:noFill/>
                  </a:ln>
                </c:spPr>
                <c:invertIfNegative val="0"/>
                <c:cat>
                  <c:strRef>
                    <c:extLst xmlns:c15="http://schemas.microsoft.com/office/drawing/2012/chart">
                      <c:ext xmlns:c15="http://schemas.microsoft.com/office/drawing/2012/chart" uri="{02D57815-91ED-43cb-92C2-25804820EDAC}">
                        <c15:formulaRef>
                          <c15:sqref>'59260560_tim'!$A$31:$B$51</c15:sqref>
                        </c15:formulaRef>
                      </c:ext>
                    </c:extLst>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extLst xmlns:c15="http://schemas.microsoft.com/office/drawing/2012/chart">
                      <c:ext xmlns:c15="http://schemas.microsoft.com/office/drawing/2012/chart" uri="{02D57815-91ED-43cb-92C2-25804820EDAC}">
                        <c15:formulaRef>
                          <c15:sqref>'59260560_tim'!$AK$31:$AK$51</c15:sqref>
                        </c15:formulaRef>
                      </c:ext>
                    </c:extLst>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5="http://schemas.microsoft.com/office/drawing/2012/chart">
                  <c:ext xmlns:c16="http://schemas.microsoft.com/office/drawing/2014/chart" uri="{C3380CC4-5D6E-409C-BE32-E72D297353CC}">
                    <c16:uniqueId val="{00000008-E5A9-43D7-B86C-675A5F592CE2}"/>
                  </c:ext>
                </c:extLst>
              </c15:ser>
            </c15:filteredBarSeries>
            <c15:filteredBarSeries>
              <c15:ser>
                <c:idx val="21"/>
                <c:order val="9"/>
                <c:tx>
                  <c:strRef>
                    <c:extLst xmlns:c15="http://schemas.microsoft.com/office/drawing/2012/chart">
                      <c:ext xmlns:c15="http://schemas.microsoft.com/office/drawing/2012/chart" uri="{02D57815-91ED-43cb-92C2-25804820EDAC}">
                        <c15:formulaRef>
                          <c15:sqref>'59260560_tim'!$AC$30:$AD$30</c15:sqref>
                        </c15:formulaRef>
                      </c:ext>
                    </c:extLst>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extLst xmlns:c15="http://schemas.microsoft.com/office/drawing/2012/chart">
                      <c:ext xmlns:c15="http://schemas.microsoft.com/office/drawing/2012/chart" uri="{02D57815-91ED-43cb-92C2-25804820EDAC}">
                        <c15:formulaRef>
                          <c15:sqref>'59260560_tim'!$A$31:$B$51</c15:sqref>
                        </c15:formulaRef>
                      </c:ext>
                    </c:extLst>
                    <c:strCache>
                      <c:ptCount val="12"/>
                      <c:pt idx="1">
                        <c:v>Traffic Control</c:v>
                      </c:pt>
                      <c:pt idx="2">
                        <c:v>Culvert Replacement (Temp Close)</c:v>
                      </c:pt>
                      <c:pt idx="3">
                        <c:v>Ashaltic Surface (Temp Close)</c:v>
                      </c:pt>
                      <c:pt idx="4">
                        <c:v>Traffic Control</c:v>
                      </c:pt>
                      <c:pt idx="5">
                        <c:v>Culvert Replacement</c:v>
                      </c:pt>
                      <c:pt idx="6">
                        <c:v>Beam Guard</c:v>
                      </c:pt>
                      <c:pt idx="7">
                        <c:v>Milling</c:v>
                      </c:pt>
                      <c:pt idx="8">
                        <c:v>HMA 4 LT 58-28 S</c:v>
                      </c:pt>
                      <c:pt idx="9">
                        <c:v>Base Aggregate Dense 3/4-Inch</c:v>
                      </c:pt>
                      <c:pt idx="10">
                        <c:v>Pavement Marking</c:v>
                      </c:pt>
                      <c:pt idx="11">
                        <c:v>Finishing Roadway</c:v>
                      </c:pt>
                    </c:strCache>
                  </c:strRef>
                </c:cat>
                <c:val>
                  <c:numRef>
                    <c:extLst xmlns:c15="http://schemas.microsoft.com/office/drawing/2012/chart">
                      <c:ext xmlns:c15="http://schemas.microsoft.com/office/drawing/2012/chart" uri="{02D57815-91ED-43cb-92C2-25804820EDAC}">
                        <c15:formulaRef>
                          <c15:sqref>'59260560_tim'!$T$31:$T$51</c15:sqref>
                        </c15:formulaRef>
                      </c:ext>
                    </c:extLst>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5="http://schemas.microsoft.com/office/drawing/2012/chart">
                  <c:ext xmlns:c16="http://schemas.microsoft.com/office/drawing/2014/chart" uri="{C3380CC4-5D6E-409C-BE32-E72D297353CC}">
                    <c16:uniqueId val="{00000009-E5A9-43D7-B86C-675A5F592CE2}"/>
                  </c:ext>
                </c:extLst>
              </c15:ser>
            </c15:filteredBarSeries>
          </c:ext>
        </c:extLst>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ax val="58"/>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57150</xdr:colOff>
          <xdr:row>64</xdr:row>
          <xdr:rowOff>142875</xdr:rowOff>
        </xdr:from>
        <xdr:to>
          <xdr:col>20</xdr:col>
          <xdr:colOff>76200</xdr:colOff>
          <xdr:row>66</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62</xdr:row>
          <xdr:rowOff>123825</xdr:rowOff>
        </xdr:from>
        <xdr:to>
          <xdr:col>20</xdr:col>
          <xdr:colOff>57150</xdr:colOff>
          <xdr:row>64</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133350</xdr:rowOff>
        </xdr:from>
        <xdr:to>
          <xdr:col>20</xdr:col>
          <xdr:colOff>57150</xdr:colOff>
          <xdr:row>65</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isconsindot.gov/rdwy/fdm/fd-19-10-att.pdf" TargetMode="External"/><Relationship Id="rId1" Type="http://schemas.openxmlformats.org/officeDocument/2006/relationships/hyperlink" Target="https://wisconsindot.gov/Documents/doing-bus/eng-consultants/cnslt-rsrces/tools/estimating/production-rate-table.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5476-BC86-48E0-9C9A-E49F176729B9}">
  <sheetPr>
    <pageSetUpPr fitToPage="1"/>
  </sheetPr>
  <dimension ref="A1:AK73"/>
  <sheetViews>
    <sheetView showGridLines="0" tabSelected="1" zoomScale="85" zoomScaleNormal="85" zoomScalePageLayoutView="50" workbookViewId="0">
      <selection activeCell="B4" sqref="B4:C4"/>
    </sheetView>
  </sheetViews>
  <sheetFormatPr defaultColWidth="9.140625" defaultRowHeight="12.75" x14ac:dyDescent="0.2"/>
  <cols>
    <col min="1" max="1" width="17.5703125" style="1" customWidth="1"/>
    <col min="2" max="7" width="10.85546875" style="1" customWidth="1"/>
    <col min="8" max="8" width="10.7109375" style="1" customWidth="1"/>
    <col min="9" max="9" width="7" style="1" customWidth="1"/>
    <col min="10" max="10" width="6.28515625" style="3" customWidth="1"/>
    <col min="11" max="11" width="7" style="1" customWidth="1"/>
    <col min="12" max="12" width="3.7109375" style="1" customWidth="1"/>
    <col min="13" max="13" width="1.28515625" style="1" customWidth="1"/>
    <col min="14" max="14" width="3.7109375" style="1" customWidth="1"/>
    <col min="15" max="15" width="1.140625" style="1" customWidth="1"/>
    <col min="16" max="16" width="3.7109375" style="1" customWidth="1"/>
    <col min="17" max="17" width="1.28515625" style="1" customWidth="1"/>
    <col min="18" max="18" width="3.7109375" style="1" customWidth="1"/>
    <col min="19" max="19" width="1.28515625" style="1" customWidth="1"/>
    <col min="20" max="20" width="3.7109375" style="1" customWidth="1"/>
    <col min="21" max="30" width="6.7109375" style="1" customWidth="1"/>
    <col min="31" max="31" width="8.28515625" style="1" customWidth="1"/>
    <col min="32" max="32" width="8.140625" style="1" customWidth="1"/>
    <col min="33" max="33" width="8.28515625" style="1" hidden="1" customWidth="1"/>
    <col min="34" max="37" width="9.140625" style="1" hidden="1" customWidth="1"/>
    <col min="38" max="16384" width="9.140625" style="1"/>
  </cols>
  <sheetData>
    <row r="1" spans="1:36" ht="22.5" customHeight="1" x14ac:dyDescent="0.4">
      <c r="A1" s="113" t="s">
        <v>43</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row>
    <row r="2" spans="1:36" ht="10.5" customHeight="1" x14ac:dyDescent="0.2">
      <c r="A2" s="114" t="s">
        <v>56</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row>
    <row r="3" spans="1:36" ht="2.25" customHeight="1" x14ac:dyDescent="0.2">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6" x14ac:dyDescent="0.2">
      <c r="A4" s="2" t="s">
        <v>42</v>
      </c>
      <c r="B4" s="89" t="s">
        <v>57</v>
      </c>
      <c r="C4" s="89"/>
      <c r="E4" s="2" t="s">
        <v>41</v>
      </c>
      <c r="F4" s="89" t="s">
        <v>58</v>
      </c>
      <c r="G4" s="89"/>
      <c r="H4" s="3"/>
      <c r="J4" s="2" t="s">
        <v>40</v>
      </c>
      <c r="K4" s="90" t="s">
        <v>59</v>
      </c>
      <c r="L4" s="90"/>
      <c r="M4" s="90"/>
      <c r="N4" s="90"/>
      <c r="O4" s="90"/>
      <c r="P4" s="90"/>
      <c r="Q4" s="90"/>
      <c r="R4" s="90"/>
      <c r="S4" s="90"/>
      <c r="T4" s="90"/>
      <c r="U4" s="90"/>
      <c r="V4" s="90"/>
      <c r="AA4" s="2" t="s">
        <v>39</v>
      </c>
      <c r="AB4" s="91">
        <v>44873</v>
      </c>
      <c r="AC4" s="91"/>
      <c r="AD4" s="91"/>
    </row>
    <row r="5" spans="1:36" x14ac:dyDescent="0.2">
      <c r="A5" s="2" t="s">
        <v>38</v>
      </c>
      <c r="B5" s="89" t="s">
        <v>60</v>
      </c>
      <c r="C5" s="89"/>
      <c r="E5" s="2" t="s">
        <v>37</v>
      </c>
      <c r="F5" s="89" t="s">
        <v>36</v>
      </c>
      <c r="G5" s="89"/>
      <c r="J5" s="2" t="s">
        <v>35</v>
      </c>
      <c r="K5" s="90" t="s">
        <v>61</v>
      </c>
      <c r="L5" s="90"/>
      <c r="M5" s="90"/>
      <c r="N5" s="90"/>
      <c r="O5" s="90"/>
      <c r="P5" s="90"/>
      <c r="Q5" s="90"/>
      <c r="R5" s="90"/>
      <c r="S5" s="90"/>
      <c r="T5" s="90"/>
      <c r="U5" s="90"/>
      <c r="V5" s="90"/>
      <c r="AA5" s="2" t="s">
        <v>34</v>
      </c>
      <c r="AB5" s="91">
        <v>45005</v>
      </c>
      <c r="AC5" s="91"/>
      <c r="AD5" s="91"/>
    </row>
    <row r="15" spans="1:36" x14ac:dyDescent="0.2">
      <c r="AJ15" s="4"/>
    </row>
    <row r="24" spans="1:37" x14ac:dyDescent="0.2">
      <c r="AI24" s="5"/>
    </row>
    <row r="27" spans="1:37" ht="12.75" customHeight="1" x14ac:dyDescent="0.3">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row>
    <row r="28" spans="1:37" ht="12.75" customHeight="1" x14ac:dyDescent="0.3">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row>
    <row r="29" spans="1:37" ht="20.25" x14ac:dyDescent="0.3">
      <c r="A29" s="92" t="s">
        <v>33</v>
      </c>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row>
    <row r="30" spans="1:37" ht="15" customHeight="1" x14ac:dyDescent="0.2">
      <c r="A30" s="93" t="s">
        <v>32</v>
      </c>
      <c r="B30" s="94"/>
      <c r="C30" s="97" t="s">
        <v>31</v>
      </c>
      <c r="D30" s="98"/>
      <c r="E30" s="98"/>
      <c r="F30" s="98"/>
      <c r="G30" s="98"/>
      <c r="H30" s="99" t="s">
        <v>30</v>
      </c>
      <c r="I30" s="101" t="s">
        <v>29</v>
      </c>
      <c r="J30" s="103" t="s">
        <v>46</v>
      </c>
      <c r="K30" s="104"/>
      <c r="L30" s="107" t="s">
        <v>28</v>
      </c>
      <c r="M30" s="108"/>
      <c r="N30" s="108"/>
      <c r="O30" s="108"/>
      <c r="P30" s="108"/>
      <c r="Q30" s="108"/>
      <c r="R30" s="108"/>
      <c r="S30" s="108"/>
      <c r="T30" s="109"/>
      <c r="U30" s="87" t="s">
        <v>27</v>
      </c>
      <c r="V30" s="88"/>
      <c r="W30" s="87" t="s">
        <v>26</v>
      </c>
      <c r="X30" s="88"/>
      <c r="Y30" s="87" t="s">
        <v>25</v>
      </c>
      <c r="Z30" s="88"/>
      <c r="AA30" s="87" t="s">
        <v>24</v>
      </c>
      <c r="AB30" s="88"/>
      <c r="AC30" s="87" t="s">
        <v>23</v>
      </c>
      <c r="AD30" s="88"/>
      <c r="AJ30" s="4"/>
    </row>
    <row r="31" spans="1:37" ht="16.5" customHeight="1" x14ac:dyDescent="0.2">
      <c r="A31" s="95"/>
      <c r="B31" s="96"/>
      <c r="C31" s="6" t="str">
        <f>U30</f>
        <v>Stage 1</v>
      </c>
      <c r="D31" s="6" t="str">
        <f>W30</f>
        <v>Stage 2</v>
      </c>
      <c r="E31" s="6" t="str">
        <f>Y30</f>
        <v>Stage 3</v>
      </c>
      <c r="F31" s="6" t="str">
        <f>AA30</f>
        <v>Stage 4</v>
      </c>
      <c r="G31" s="7" t="str">
        <f>AC30</f>
        <v>Stage 5</v>
      </c>
      <c r="H31" s="100"/>
      <c r="I31" s="102"/>
      <c r="J31" s="105"/>
      <c r="K31" s="106"/>
      <c r="L31" s="110"/>
      <c r="M31" s="111"/>
      <c r="N31" s="111"/>
      <c r="O31" s="111"/>
      <c r="P31" s="111"/>
      <c r="Q31" s="111"/>
      <c r="R31" s="111"/>
      <c r="S31" s="111"/>
      <c r="T31" s="112"/>
      <c r="U31" s="8" t="s">
        <v>11</v>
      </c>
      <c r="V31" s="9" t="s">
        <v>10</v>
      </c>
      <c r="W31" s="10" t="s">
        <v>11</v>
      </c>
      <c r="X31" s="11" t="s">
        <v>10</v>
      </c>
      <c r="Y31" s="10" t="s">
        <v>11</v>
      </c>
      <c r="Z31" s="12" t="s">
        <v>10</v>
      </c>
      <c r="AA31" s="10" t="s">
        <v>11</v>
      </c>
      <c r="AB31" s="12" t="s">
        <v>10</v>
      </c>
      <c r="AC31" s="10" t="s">
        <v>11</v>
      </c>
      <c r="AD31" s="12" t="s">
        <v>10</v>
      </c>
      <c r="AG31" s="1" t="s">
        <v>22</v>
      </c>
      <c r="AH31" s="13" t="s">
        <v>21</v>
      </c>
      <c r="AI31" s="13" t="s">
        <v>20</v>
      </c>
      <c r="AJ31" s="13" t="s">
        <v>19</v>
      </c>
      <c r="AK31" s="1" t="s">
        <v>18</v>
      </c>
    </row>
    <row r="32" spans="1:37" x14ac:dyDescent="0.2">
      <c r="A32" s="115" t="s">
        <v>62</v>
      </c>
      <c r="B32" s="116"/>
      <c r="C32" s="14">
        <v>1</v>
      </c>
      <c r="D32" s="14"/>
      <c r="E32" s="14"/>
      <c r="F32" s="15"/>
      <c r="G32" s="14"/>
      <c r="H32" s="16">
        <f t="shared" ref="H32:H51" si="0">IF(AND(ISBLANK(C32),ISBLANK(D32),ISBLANK(E32),ISBLANK(F32),ISBLANK(G32)),"",SUM(C32:G32))</f>
        <v>1</v>
      </c>
      <c r="I32" s="17" t="s">
        <v>69</v>
      </c>
      <c r="J32" s="75">
        <v>1</v>
      </c>
      <c r="K32" s="76"/>
      <c r="L32" s="18">
        <f>IF(ISBLANK(C32),"",ROUNDUP(C32/$J32,0))</f>
        <v>1</v>
      </c>
      <c r="M32" s="19" t="s">
        <v>15</v>
      </c>
      <c r="N32" s="18" t="str">
        <f>IF(ISBLANK(D32),"",ROUNDUP(D32/$J32,0))</f>
        <v/>
      </c>
      <c r="O32" s="19" t="s">
        <v>15</v>
      </c>
      <c r="P32" s="18" t="str">
        <f>IF(ISBLANK(E32),"",ROUNDUP(E32/$J32,0))</f>
        <v/>
      </c>
      <c r="Q32" s="19" t="s">
        <v>15</v>
      </c>
      <c r="R32" s="18" t="str">
        <f>IF(ISBLANK(F32),"",ROUNDUP(F32/$J32,0))</f>
        <v/>
      </c>
      <c r="S32" s="19" t="s">
        <v>15</v>
      </c>
      <c r="T32" s="18" t="str">
        <f>IF(ISBLANK(G32),"",ROUNDUP(G32/$J32,0))</f>
        <v/>
      </c>
      <c r="U32" s="20">
        <v>1</v>
      </c>
      <c r="V32" s="21">
        <f>IF(ISBLANK(U32),"",U32+L32)</f>
        <v>2</v>
      </c>
      <c r="W32" s="22"/>
      <c r="X32" s="23" t="str">
        <f t="shared" ref="X32:X51" si="1">IF(ISBLANK(W32),"",W32+N32)</f>
        <v/>
      </c>
      <c r="Y32" s="22"/>
      <c r="Z32" s="23" t="str">
        <f t="shared" ref="Z32:Z51" si="2">IF(ISBLANK(Y32),"",Y32+P32)</f>
        <v/>
      </c>
      <c r="AA32" s="22"/>
      <c r="AB32" s="23" t="str">
        <f t="shared" ref="AB32:AB51" si="3">IF(ISBLANK(AA32),"",AA32+R32)</f>
        <v/>
      </c>
      <c r="AC32" s="22"/>
      <c r="AD32" s="23" t="str">
        <f t="shared" ref="AD32:AD51" si="4">IF(ISBLANK(AC32),"",AC32+T32)</f>
        <v/>
      </c>
      <c r="AE32" s="1" t="s">
        <v>17</v>
      </c>
      <c r="AG32" s="1">
        <f t="shared" ref="AG32:AG51" si="5">U32</f>
        <v>1</v>
      </c>
      <c r="AH32" s="24">
        <f t="shared" ref="AH32:AH51" si="6">IF(W32&gt;0,IF(V32="",W32,W32-V32),0)</f>
        <v>0</v>
      </c>
      <c r="AI32" s="24">
        <f>IF(Y32&gt;0,IF(X32="",IF(V32="",Y32,Y32-V32),Y32-X32),0)</f>
        <v>0</v>
      </c>
      <c r="AJ32" s="24">
        <f t="shared" ref="AJ32:AJ51" si="7">IF(AA32&gt;0,IF(Z32="",IF(X32="",IF(V32="",AA32,AA32-V32),AA32-X32),AA32-Z32),0)</f>
        <v>0</v>
      </c>
      <c r="AK32" s="1">
        <f t="shared" ref="AK32:AK51" si="8">IF(AC32&gt;0,IF(AB32="",IF(Z32="",IF(X32="",IF(V32="",AC32,AC32-V32),AC32-X32),AC32-Z32),AC32-AB32),0)</f>
        <v>0</v>
      </c>
    </row>
    <row r="33" spans="1:37" x14ac:dyDescent="0.2">
      <c r="A33" s="73" t="s">
        <v>75</v>
      </c>
      <c r="B33" s="84"/>
      <c r="C33" s="14">
        <v>92</v>
      </c>
      <c r="D33" s="14"/>
      <c r="E33" s="14"/>
      <c r="F33" s="15"/>
      <c r="G33" s="25"/>
      <c r="H33" s="16">
        <f t="shared" si="0"/>
        <v>92</v>
      </c>
      <c r="I33" s="17" t="s">
        <v>71</v>
      </c>
      <c r="J33" s="75">
        <v>32</v>
      </c>
      <c r="K33" s="76"/>
      <c r="L33" s="18">
        <f t="shared" ref="L33:L51" si="9">IF(ISBLANK(C33),"",ROUNDUP(C33/$J33,0))</f>
        <v>3</v>
      </c>
      <c r="M33" s="19" t="s">
        <v>15</v>
      </c>
      <c r="N33" s="18" t="str">
        <f t="shared" ref="N33:N51" si="10">IF(ISBLANK(D33),"",ROUNDUP(D33/$J33,0))</f>
        <v/>
      </c>
      <c r="O33" s="19" t="s">
        <v>15</v>
      </c>
      <c r="P33" s="18" t="str">
        <f t="shared" ref="P33:P51" si="11">IF(ISBLANK(E33),"",ROUNDUP(E33/$J33,0))</f>
        <v/>
      </c>
      <c r="Q33" s="19" t="s">
        <v>15</v>
      </c>
      <c r="R33" s="18" t="str">
        <f t="shared" ref="R33:R51" si="12">IF(ISBLANK(F33),"",ROUNDUP(F33/$J33,0))</f>
        <v/>
      </c>
      <c r="S33" s="19" t="s">
        <v>15</v>
      </c>
      <c r="T33" s="18" t="str">
        <f t="shared" ref="T33:T51" si="13">IF(ISBLANK(G33),"",ROUNDUP(G33/$J33,0))</f>
        <v/>
      </c>
      <c r="U33" s="20">
        <f>V32</f>
        <v>2</v>
      </c>
      <c r="V33" s="21">
        <f t="shared" ref="V33:V51" si="14">IF(ISBLANK(U33),"",U33+L33)</f>
        <v>5</v>
      </c>
      <c r="W33" s="22"/>
      <c r="X33" s="23" t="str">
        <f t="shared" si="1"/>
        <v/>
      </c>
      <c r="Y33" s="22"/>
      <c r="Z33" s="23" t="str">
        <f t="shared" si="2"/>
        <v/>
      </c>
      <c r="AA33" s="22"/>
      <c r="AB33" s="23" t="str">
        <f t="shared" si="3"/>
        <v/>
      </c>
      <c r="AC33" s="22"/>
      <c r="AD33" s="23" t="str">
        <f t="shared" si="4"/>
        <v/>
      </c>
      <c r="AG33" s="1">
        <f t="shared" si="5"/>
        <v>2</v>
      </c>
      <c r="AH33" s="24">
        <f t="shared" si="6"/>
        <v>0</v>
      </c>
      <c r="AI33" s="24">
        <f t="shared" ref="AI33:AI51" si="15">IF(Y33&gt;0,IF(X33="",IF(V33="",Y33,Y33-V33),Y33-X33),0)</f>
        <v>0</v>
      </c>
      <c r="AJ33" s="24">
        <f t="shared" si="7"/>
        <v>0</v>
      </c>
      <c r="AK33" s="1">
        <f t="shared" si="8"/>
        <v>0</v>
      </c>
    </row>
    <row r="34" spans="1:37" x14ac:dyDescent="0.2">
      <c r="A34" s="73" t="s">
        <v>76</v>
      </c>
      <c r="B34" s="84"/>
      <c r="C34" s="14">
        <v>56</v>
      </c>
      <c r="D34" s="14"/>
      <c r="E34" s="14"/>
      <c r="F34" s="15"/>
      <c r="G34" s="25"/>
      <c r="H34" s="16">
        <f t="shared" si="0"/>
        <v>56</v>
      </c>
      <c r="I34" s="17" t="s">
        <v>16</v>
      </c>
      <c r="J34" s="75">
        <v>200</v>
      </c>
      <c r="K34" s="76"/>
      <c r="L34" s="18">
        <f t="shared" si="9"/>
        <v>1</v>
      </c>
      <c r="M34" s="19" t="s">
        <v>15</v>
      </c>
      <c r="N34" s="18" t="str">
        <f t="shared" si="10"/>
        <v/>
      </c>
      <c r="O34" s="19" t="s">
        <v>15</v>
      </c>
      <c r="P34" s="18" t="str">
        <f t="shared" si="11"/>
        <v/>
      </c>
      <c r="Q34" s="19" t="s">
        <v>15</v>
      </c>
      <c r="R34" s="18" t="str">
        <f t="shared" si="12"/>
        <v/>
      </c>
      <c r="S34" s="19" t="s">
        <v>15</v>
      </c>
      <c r="T34" s="18" t="str">
        <f t="shared" si="13"/>
        <v/>
      </c>
      <c r="U34" s="20">
        <f>V33</f>
        <v>5</v>
      </c>
      <c r="V34" s="21">
        <f t="shared" si="14"/>
        <v>6</v>
      </c>
      <c r="W34" s="22"/>
      <c r="X34" s="23" t="str">
        <f t="shared" si="1"/>
        <v/>
      </c>
      <c r="Y34" s="22"/>
      <c r="Z34" s="23" t="str">
        <f t="shared" si="2"/>
        <v/>
      </c>
      <c r="AA34" s="22"/>
      <c r="AB34" s="23" t="str">
        <f t="shared" si="3"/>
        <v/>
      </c>
      <c r="AC34" s="22"/>
      <c r="AD34" s="23" t="str">
        <f t="shared" si="4"/>
        <v/>
      </c>
      <c r="AG34" s="1">
        <f t="shared" si="5"/>
        <v>5</v>
      </c>
      <c r="AH34" s="24">
        <f t="shared" si="6"/>
        <v>0</v>
      </c>
      <c r="AI34" s="24">
        <f t="shared" si="15"/>
        <v>0</v>
      </c>
      <c r="AJ34" s="24">
        <f t="shared" si="7"/>
        <v>0</v>
      </c>
      <c r="AK34" s="1">
        <f t="shared" si="8"/>
        <v>0</v>
      </c>
    </row>
    <row r="35" spans="1:37" x14ac:dyDescent="0.2">
      <c r="A35" s="73" t="s">
        <v>62</v>
      </c>
      <c r="B35" s="84"/>
      <c r="C35" s="14"/>
      <c r="D35" s="14">
        <v>1</v>
      </c>
      <c r="E35" s="14"/>
      <c r="F35" s="15"/>
      <c r="G35" s="25"/>
      <c r="H35" s="16">
        <f t="shared" si="0"/>
        <v>1</v>
      </c>
      <c r="I35" s="17" t="s">
        <v>69</v>
      </c>
      <c r="J35" s="75">
        <v>1</v>
      </c>
      <c r="K35" s="76"/>
      <c r="L35" s="18" t="str">
        <f t="shared" si="9"/>
        <v/>
      </c>
      <c r="M35" s="19" t="s">
        <v>15</v>
      </c>
      <c r="N35" s="18">
        <f t="shared" si="10"/>
        <v>1</v>
      </c>
      <c r="O35" s="19" t="s">
        <v>15</v>
      </c>
      <c r="P35" s="18" t="str">
        <f t="shared" si="11"/>
        <v/>
      </c>
      <c r="Q35" s="19" t="s">
        <v>15</v>
      </c>
      <c r="R35" s="18" t="str">
        <f t="shared" si="12"/>
        <v/>
      </c>
      <c r="S35" s="19" t="s">
        <v>15</v>
      </c>
      <c r="T35" s="18" t="str">
        <f t="shared" si="13"/>
        <v/>
      </c>
      <c r="U35" s="20"/>
      <c r="V35" s="21" t="str">
        <f t="shared" si="14"/>
        <v/>
      </c>
      <c r="W35" s="22">
        <f>V34</f>
        <v>6</v>
      </c>
      <c r="X35" s="23">
        <f t="shared" si="1"/>
        <v>7</v>
      </c>
      <c r="Y35" s="22"/>
      <c r="Z35" s="23" t="str">
        <f t="shared" si="2"/>
        <v/>
      </c>
      <c r="AA35" s="22"/>
      <c r="AB35" s="23" t="str">
        <f t="shared" si="3"/>
        <v/>
      </c>
      <c r="AC35" s="22"/>
      <c r="AD35" s="23" t="str">
        <f t="shared" si="4"/>
        <v/>
      </c>
      <c r="AG35" s="1">
        <f t="shared" si="5"/>
        <v>0</v>
      </c>
      <c r="AH35" s="24">
        <f t="shared" si="6"/>
        <v>6</v>
      </c>
      <c r="AI35" s="24">
        <f t="shared" si="15"/>
        <v>0</v>
      </c>
      <c r="AJ35" s="24">
        <f t="shared" si="7"/>
        <v>0</v>
      </c>
      <c r="AK35" s="1">
        <f t="shared" si="8"/>
        <v>0</v>
      </c>
    </row>
    <row r="36" spans="1:37" x14ac:dyDescent="0.2">
      <c r="A36" s="73" t="s">
        <v>68</v>
      </c>
      <c r="B36" s="84"/>
      <c r="C36" s="14"/>
      <c r="D36" s="14">
        <v>80</v>
      </c>
      <c r="E36" s="14"/>
      <c r="F36" s="15"/>
      <c r="G36" s="25"/>
      <c r="H36" s="16">
        <f t="shared" si="0"/>
        <v>80</v>
      </c>
      <c r="I36" s="17" t="s">
        <v>71</v>
      </c>
      <c r="J36" s="75">
        <v>32</v>
      </c>
      <c r="K36" s="76"/>
      <c r="L36" s="18" t="str">
        <f t="shared" si="9"/>
        <v/>
      </c>
      <c r="M36" s="19" t="s">
        <v>15</v>
      </c>
      <c r="N36" s="18">
        <f t="shared" si="10"/>
        <v>3</v>
      </c>
      <c r="O36" s="19" t="s">
        <v>15</v>
      </c>
      <c r="P36" s="18" t="str">
        <f t="shared" si="11"/>
        <v/>
      </c>
      <c r="Q36" s="19" t="s">
        <v>15</v>
      </c>
      <c r="R36" s="18" t="str">
        <f t="shared" si="12"/>
        <v/>
      </c>
      <c r="S36" s="19" t="s">
        <v>15</v>
      </c>
      <c r="T36" s="18" t="str">
        <f t="shared" si="13"/>
        <v/>
      </c>
      <c r="U36" s="20"/>
      <c r="V36" s="21" t="str">
        <f t="shared" si="14"/>
        <v/>
      </c>
      <c r="W36" s="22">
        <f>X35</f>
        <v>7</v>
      </c>
      <c r="X36" s="23">
        <f t="shared" si="1"/>
        <v>10</v>
      </c>
      <c r="Y36" s="22"/>
      <c r="Z36" s="23" t="str">
        <f t="shared" si="2"/>
        <v/>
      </c>
      <c r="AA36" s="22"/>
      <c r="AB36" s="23" t="str">
        <f t="shared" si="3"/>
        <v/>
      </c>
      <c r="AC36" s="22"/>
      <c r="AD36" s="23" t="str">
        <f t="shared" si="4"/>
        <v/>
      </c>
      <c r="AG36" s="1">
        <f t="shared" si="5"/>
        <v>0</v>
      </c>
      <c r="AH36" s="24">
        <f t="shared" si="6"/>
        <v>7</v>
      </c>
      <c r="AI36" s="24">
        <f t="shared" si="15"/>
        <v>0</v>
      </c>
      <c r="AJ36" s="24">
        <f t="shared" si="7"/>
        <v>0</v>
      </c>
      <c r="AK36" s="1">
        <f t="shared" si="8"/>
        <v>0</v>
      </c>
    </row>
    <row r="37" spans="1:37" x14ac:dyDescent="0.2">
      <c r="A37" s="73" t="s">
        <v>65</v>
      </c>
      <c r="B37" s="84"/>
      <c r="C37" s="14"/>
      <c r="D37" s="14">
        <v>2299</v>
      </c>
      <c r="E37" s="14"/>
      <c r="F37" s="15"/>
      <c r="G37" s="25"/>
      <c r="H37" s="16">
        <f t="shared" si="0"/>
        <v>2299</v>
      </c>
      <c r="I37" s="17" t="s">
        <v>71</v>
      </c>
      <c r="J37" s="75">
        <v>200</v>
      </c>
      <c r="K37" s="76"/>
      <c r="L37" s="18" t="str">
        <f t="shared" si="9"/>
        <v/>
      </c>
      <c r="M37" s="19" t="s">
        <v>15</v>
      </c>
      <c r="N37" s="18">
        <f t="shared" si="10"/>
        <v>12</v>
      </c>
      <c r="O37" s="19" t="s">
        <v>15</v>
      </c>
      <c r="P37" s="18" t="str">
        <f t="shared" si="11"/>
        <v/>
      </c>
      <c r="Q37" s="19" t="s">
        <v>15</v>
      </c>
      <c r="R37" s="18" t="str">
        <f t="shared" si="12"/>
        <v/>
      </c>
      <c r="S37" s="19" t="s">
        <v>15</v>
      </c>
      <c r="T37" s="18" t="str">
        <f t="shared" si="13"/>
        <v/>
      </c>
      <c r="U37" s="20"/>
      <c r="V37" s="21" t="str">
        <f t="shared" si="14"/>
        <v/>
      </c>
      <c r="W37" s="22">
        <f>X36</f>
        <v>10</v>
      </c>
      <c r="X37" s="23">
        <f t="shared" si="1"/>
        <v>22</v>
      </c>
      <c r="Y37" s="22"/>
      <c r="Z37" s="23" t="str">
        <f t="shared" si="2"/>
        <v/>
      </c>
      <c r="AA37" s="22"/>
      <c r="AB37" s="23" t="str">
        <f t="shared" si="3"/>
        <v/>
      </c>
      <c r="AC37" s="22"/>
      <c r="AD37" s="23" t="str">
        <f t="shared" si="4"/>
        <v/>
      </c>
      <c r="AG37" s="1">
        <f t="shared" si="5"/>
        <v>0</v>
      </c>
      <c r="AH37" s="24">
        <f t="shared" si="6"/>
        <v>10</v>
      </c>
      <c r="AI37" s="24">
        <f t="shared" si="15"/>
        <v>0</v>
      </c>
      <c r="AJ37" s="24">
        <f t="shared" si="7"/>
        <v>0</v>
      </c>
      <c r="AK37" s="1">
        <f t="shared" si="8"/>
        <v>0</v>
      </c>
    </row>
    <row r="38" spans="1:37" x14ac:dyDescent="0.2">
      <c r="A38" s="73" t="s">
        <v>63</v>
      </c>
      <c r="B38" s="84"/>
      <c r="C38" s="14"/>
      <c r="D38" s="14">
        <v>129000</v>
      </c>
      <c r="E38" s="14"/>
      <c r="F38" s="15"/>
      <c r="G38" s="25"/>
      <c r="H38" s="16">
        <f t="shared" si="0"/>
        <v>129000</v>
      </c>
      <c r="I38" s="17" t="s">
        <v>72</v>
      </c>
      <c r="J38" s="75">
        <v>14000</v>
      </c>
      <c r="K38" s="76"/>
      <c r="L38" s="18" t="str">
        <f t="shared" si="9"/>
        <v/>
      </c>
      <c r="M38" s="19" t="s">
        <v>15</v>
      </c>
      <c r="N38" s="18">
        <f t="shared" si="10"/>
        <v>10</v>
      </c>
      <c r="O38" s="19" t="s">
        <v>15</v>
      </c>
      <c r="P38" s="18" t="str">
        <f t="shared" si="11"/>
        <v/>
      </c>
      <c r="Q38" s="19" t="s">
        <v>15</v>
      </c>
      <c r="R38" s="18" t="str">
        <f t="shared" si="12"/>
        <v/>
      </c>
      <c r="S38" s="19" t="s">
        <v>15</v>
      </c>
      <c r="T38" s="18" t="str">
        <f t="shared" si="13"/>
        <v/>
      </c>
      <c r="U38" s="20"/>
      <c r="V38" s="21" t="str">
        <f t="shared" si="14"/>
        <v/>
      </c>
      <c r="W38" s="22">
        <f>X37</f>
        <v>22</v>
      </c>
      <c r="X38" s="23">
        <f t="shared" si="1"/>
        <v>32</v>
      </c>
      <c r="Y38" s="22"/>
      <c r="Z38" s="23" t="str">
        <f t="shared" si="2"/>
        <v/>
      </c>
      <c r="AA38" s="22"/>
      <c r="AB38" s="23" t="str">
        <f t="shared" si="3"/>
        <v/>
      </c>
      <c r="AC38" s="22"/>
      <c r="AD38" s="23" t="str">
        <f t="shared" si="4"/>
        <v/>
      </c>
      <c r="AG38" s="1">
        <f t="shared" si="5"/>
        <v>0</v>
      </c>
      <c r="AH38" s="24">
        <f t="shared" si="6"/>
        <v>22</v>
      </c>
      <c r="AI38" s="24">
        <f t="shared" si="15"/>
        <v>0</v>
      </c>
      <c r="AJ38" s="24">
        <f t="shared" si="7"/>
        <v>0</v>
      </c>
      <c r="AK38" s="1">
        <f t="shared" si="8"/>
        <v>0</v>
      </c>
    </row>
    <row r="39" spans="1:37" x14ac:dyDescent="0.2">
      <c r="A39" s="73" t="s">
        <v>64</v>
      </c>
      <c r="B39" s="84"/>
      <c r="C39" s="14"/>
      <c r="D39" s="14">
        <v>14450</v>
      </c>
      <c r="E39" s="14"/>
      <c r="F39" s="15"/>
      <c r="G39" s="25"/>
      <c r="H39" s="16">
        <f t="shared" si="0"/>
        <v>14450</v>
      </c>
      <c r="I39" s="17" t="s">
        <v>16</v>
      </c>
      <c r="J39" s="75">
        <v>1276</v>
      </c>
      <c r="K39" s="76"/>
      <c r="L39" s="18" t="str">
        <f t="shared" si="9"/>
        <v/>
      </c>
      <c r="M39" s="19" t="s">
        <v>15</v>
      </c>
      <c r="N39" s="18">
        <f t="shared" si="10"/>
        <v>12</v>
      </c>
      <c r="O39" s="19" t="s">
        <v>15</v>
      </c>
      <c r="P39" s="18" t="str">
        <f t="shared" si="11"/>
        <v/>
      </c>
      <c r="Q39" s="19" t="s">
        <v>15</v>
      </c>
      <c r="R39" s="18" t="str">
        <f t="shared" si="12"/>
        <v/>
      </c>
      <c r="S39" s="19" t="s">
        <v>15</v>
      </c>
      <c r="T39" s="18" t="str">
        <f t="shared" si="13"/>
        <v/>
      </c>
      <c r="U39" s="20"/>
      <c r="V39" s="21" t="str">
        <f t="shared" si="14"/>
        <v/>
      </c>
      <c r="W39" s="22">
        <f>W38+1</f>
        <v>23</v>
      </c>
      <c r="X39" s="23">
        <f t="shared" si="1"/>
        <v>35</v>
      </c>
      <c r="Y39" s="22"/>
      <c r="Z39" s="23" t="str">
        <f t="shared" si="2"/>
        <v/>
      </c>
      <c r="AA39" s="22"/>
      <c r="AB39" s="23" t="str">
        <f t="shared" si="3"/>
        <v/>
      </c>
      <c r="AC39" s="22"/>
      <c r="AD39" s="23" t="str">
        <f t="shared" si="4"/>
        <v/>
      </c>
      <c r="AG39" s="1">
        <f t="shared" si="5"/>
        <v>0</v>
      </c>
      <c r="AH39" s="24">
        <f t="shared" si="6"/>
        <v>23</v>
      </c>
      <c r="AI39" s="24">
        <f t="shared" si="15"/>
        <v>0</v>
      </c>
      <c r="AJ39" s="24">
        <f t="shared" si="7"/>
        <v>0</v>
      </c>
      <c r="AK39" s="1">
        <f t="shared" si="8"/>
        <v>0</v>
      </c>
    </row>
    <row r="40" spans="1:37" x14ac:dyDescent="0.2">
      <c r="A40" s="73" t="s">
        <v>73</v>
      </c>
      <c r="B40" s="84"/>
      <c r="C40" s="14"/>
      <c r="D40" s="14">
        <v>1930</v>
      </c>
      <c r="E40" s="14"/>
      <c r="F40" s="15"/>
      <c r="G40" s="25"/>
      <c r="H40" s="16">
        <f t="shared" si="0"/>
        <v>1930</v>
      </c>
      <c r="I40" s="17" t="s">
        <v>16</v>
      </c>
      <c r="J40" s="75">
        <v>400</v>
      </c>
      <c r="K40" s="76"/>
      <c r="L40" s="18" t="str">
        <f t="shared" si="9"/>
        <v/>
      </c>
      <c r="M40" s="19" t="s">
        <v>15</v>
      </c>
      <c r="N40" s="18">
        <f t="shared" si="10"/>
        <v>5</v>
      </c>
      <c r="O40" s="19" t="s">
        <v>15</v>
      </c>
      <c r="P40" s="18" t="str">
        <f t="shared" si="11"/>
        <v/>
      </c>
      <c r="Q40" s="19" t="s">
        <v>15</v>
      </c>
      <c r="R40" s="18" t="str">
        <f t="shared" si="12"/>
        <v/>
      </c>
      <c r="S40" s="19" t="s">
        <v>15</v>
      </c>
      <c r="T40" s="18" t="str">
        <f t="shared" si="13"/>
        <v/>
      </c>
      <c r="U40" s="20"/>
      <c r="V40" s="21" t="str">
        <f t="shared" si="14"/>
        <v/>
      </c>
      <c r="W40" s="22">
        <f>X39</f>
        <v>35</v>
      </c>
      <c r="X40" s="23">
        <f t="shared" si="1"/>
        <v>40</v>
      </c>
      <c r="Y40" s="22"/>
      <c r="Z40" s="23" t="str">
        <f t="shared" si="2"/>
        <v/>
      </c>
      <c r="AA40" s="22"/>
      <c r="AB40" s="23" t="str">
        <f t="shared" si="3"/>
        <v/>
      </c>
      <c r="AC40" s="22"/>
      <c r="AD40" s="23" t="str">
        <f t="shared" si="4"/>
        <v/>
      </c>
      <c r="AG40" s="1">
        <f t="shared" si="5"/>
        <v>0</v>
      </c>
      <c r="AH40" s="24">
        <f t="shared" si="6"/>
        <v>35</v>
      </c>
      <c r="AI40" s="24">
        <f t="shared" si="15"/>
        <v>0</v>
      </c>
      <c r="AJ40" s="24">
        <f t="shared" si="7"/>
        <v>0</v>
      </c>
      <c r="AK40" s="1">
        <f t="shared" si="8"/>
        <v>0</v>
      </c>
    </row>
    <row r="41" spans="1:37" x14ac:dyDescent="0.2">
      <c r="A41" s="73" t="s">
        <v>66</v>
      </c>
      <c r="B41" s="84"/>
      <c r="C41" s="14"/>
      <c r="D41" s="14">
        <v>131765</v>
      </c>
      <c r="E41" s="14"/>
      <c r="F41" s="15"/>
      <c r="G41" s="25"/>
      <c r="H41" s="16">
        <f t="shared" si="0"/>
        <v>131765</v>
      </c>
      <c r="I41" s="17" t="s">
        <v>71</v>
      </c>
      <c r="J41" s="75">
        <v>35000</v>
      </c>
      <c r="K41" s="76"/>
      <c r="L41" s="18" t="str">
        <f t="shared" si="9"/>
        <v/>
      </c>
      <c r="M41" s="19" t="s">
        <v>15</v>
      </c>
      <c r="N41" s="18">
        <f t="shared" si="10"/>
        <v>4</v>
      </c>
      <c r="O41" s="19" t="s">
        <v>15</v>
      </c>
      <c r="P41" s="18" t="str">
        <f t="shared" si="11"/>
        <v/>
      </c>
      <c r="Q41" s="19" t="s">
        <v>15</v>
      </c>
      <c r="R41" s="18" t="str">
        <f t="shared" si="12"/>
        <v/>
      </c>
      <c r="S41" s="19" t="s">
        <v>15</v>
      </c>
      <c r="T41" s="18" t="str">
        <f t="shared" si="13"/>
        <v/>
      </c>
      <c r="U41" s="20"/>
      <c r="V41" s="21" t="str">
        <f t="shared" si="14"/>
        <v/>
      </c>
      <c r="W41" s="22">
        <f>X40</f>
        <v>40</v>
      </c>
      <c r="X41" s="23">
        <f t="shared" si="1"/>
        <v>44</v>
      </c>
      <c r="Y41" s="22"/>
      <c r="Z41" s="23" t="str">
        <f t="shared" si="2"/>
        <v/>
      </c>
      <c r="AA41" s="22"/>
      <c r="AB41" s="23" t="str">
        <f t="shared" si="3"/>
        <v/>
      </c>
      <c r="AC41" s="22"/>
      <c r="AD41" s="23" t="str">
        <f t="shared" si="4"/>
        <v/>
      </c>
      <c r="AG41" s="1">
        <f t="shared" si="5"/>
        <v>0</v>
      </c>
      <c r="AH41" s="24">
        <f t="shared" si="6"/>
        <v>40</v>
      </c>
      <c r="AI41" s="24">
        <f t="shared" si="15"/>
        <v>0</v>
      </c>
      <c r="AJ41" s="24">
        <f t="shared" si="7"/>
        <v>0</v>
      </c>
      <c r="AK41" s="1">
        <f t="shared" si="8"/>
        <v>0</v>
      </c>
    </row>
    <row r="42" spans="1:37" x14ac:dyDescent="0.2">
      <c r="A42" s="73" t="s">
        <v>67</v>
      </c>
      <c r="B42" s="84"/>
      <c r="C42" s="14"/>
      <c r="D42" s="14">
        <v>1</v>
      </c>
      <c r="E42" s="14"/>
      <c r="F42" s="15"/>
      <c r="G42" s="25"/>
      <c r="H42" s="16">
        <f t="shared" si="0"/>
        <v>1</v>
      </c>
      <c r="I42" s="26" t="s">
        <v>69</v>
      </c>
      <c r="J42" s="75">
        <v>1</v>
      </c>
      <c r="K42" s="76"/>
      <c r="L42" s="18" t="str">
        <f t="shared" si="9"/>
        <v/>
      </c>
      <c r="M42" s="19" t="s">
        <v>15</v>
      </c>
      <c r="N42" s="18">
        <f t="shared" si="10"/>
        <v>1</v>
      </c>
      <c r="O42" s="19" t="s">
        <v>15</v>
      </c>
      <c r="P42" s="18" t="str">
        <f t="shared" si="11"/>
        <v/>
      </c>
      <c r="Q42" s="19" t="s">
        <v>15</v>
      </c>
      <c r="R42" s="18" t="str">
        <f t="shared" si="12"/>
        <v/>
      </c>
      <c r="S42" s="19" t="s">
        <v>15</v>
      </c>
      <c r="T42" s="18" t="str">
        <f t="shared" si="13"/>
        <v/>
      </c>
      <c r="U42" s="20"/>
      <c r="V42" s="21" t="str">
        <f t="shared" si="14"/>
        <v/>
      </c>
      <c r="W42" s="22">
        <f>X41</f>
        <v>44</v>
      </c>
      <c r="X42" s="23">
        <f t="shared" si="1"/>
        <v>45</v>
      </c>
      <c r="Y42" s="22"/>
      <c r="Z42" s="23" t="str">
        <f t="shared" si="2"/>
        <v/>
      </c>
      <c r="AA42" s="22"/>
      <c r="AB42" s="23" t="str">
        <f t="shared" si="3"/>
        <v/>
      </c>
      <c r="AC42" s="22"/>
      <c r="AD42" s="23" t="str">
        <f t="shared" si="4"/>
        <v/>
      </c>
      <c r="AG42" s="1">
        <f t="shared" si="5"/>
        <v>0</v>
      </c>
      <c r="AH42" s="24">
        <f t="shared" si="6"/>
        <v>44</v>
      </c>
      <c r="AI42" s="24">
        <f t="shared" si="15"/>
        <v>0</v>
      </c>
      <c r="AJ42" s="24">
        <f t="shared" si="7"/>
        <v>0</v>
      </c>
      <c r="AK42" s="1">
        <f t="shared" si="8"/>
        <v>0</v>
      </c>
    </row>
    <row r="43" spans="1:37" x14ac:dyDescent="0.2">
      <c r="A43" s="73"/>
      <c r="B43" s="84"/>
      <c r="C43" s="14"/>
      <c r="D43" s="14"/>
      <c r="E43" s="14"/>
      <c r="F43" s="15"/>
      <c r="G43" s="25"/>
      <c r="H43" s="16" t="str">
        <f t="shared" si="0"/>
        <v/>
      </c>
      <c r="I43" s="26"/>
      <c r="J43" s="75"/>
      <c r="K43" s="76"/>
      <c r="L43" s="18" t="str">
        <f t="shared" si="9"/>
        <v/>
      </c>
      <c r="M43" s="19" t="s">
        <v>15</v>
      </c>
      <c r="N43" s="18" t="str">
        <f t="shared" si="10"/>
        <v/>
      </c>
      <c r="O43" s="19" t="s">
        <v>15</v>
      </c>
      <c r="P43" s="18" t="str">
        <f t="shared" si="11"/>
        <v/>
      </c>
      <c r="Q43" s="19" t="s">
        <v>15</v>
      </c>
      <c r="R43" s="18" t="str">
        <f t="shared" si="12"/>
        <v/>
      </c>
      <c r="S43" s="19" t="s">
        <v>15</v>
      </c>
      <c r="T43" s="18" t="str">
        <f t="shared" si="13"/>
        <v/>
      </c>
      <c r="U43" s="20"/>
      <c r="V43" s="21" t="str">
        <f t="shared" si="14"/>
        <v/>
      </c>
      <c r="W43" s="22"/>
      <c r="X43" s="23" t="str">
        <f t="shared" si="1"/>
        <v/>
      </c>
      <c r="Y43" s="22"/>
      <c r="Z43" s="23" t="str">
        <f t="shared" si="2"/>
        <v/>
      </c>
      <c r="AA43" s="22"/>
      <c r="AB43" s="23" t="str">
        <f t="shared" si="3"/>
        <v/>
      </c>
      <c r="AC43" s="22"/>
      <c r="AD43" s="23" t="str">
        <f t="shared" si="4"/>
        <v/>
      </c>
      <c r="AG43" s="1">
        <f t="shared" si="5"/>
        <v>0</v>
      </c>
      <c r="AH43" s="24">
        <f t="shared" si="6"/>
        <v>0</v>
      </c>
      <c r="AI43" s="24">
        <f t="shared" si="15"/>
        <v>0</v>
      </c>
      <c r="AJ43" s="24">
        <f t="shared" si="7"/>
        <v>0</v>
      </c>
      <c r="AK43" s="1">
        <f t="shared" si="8"/>
        <v>0</v>
      </c>
    </row>
    <row r="44" spans="1:37" x14ac:dyDescent="0.2">
      <c r="A44" s="73"/>
      <c r="B44" s="84"/>
      <c r="C44" s="14"/>
      <c r="D44" s="14"/>
      <c r="E44" s="14"/>
      <c r="F44" s="15"/>
      <c r="G44" s="25"/>
      <c r="H44" s="16" t="str">
        <f t="shared" si="0"/>
        <v/>
      </c>
      <c r="I44" s="26"/>
      <c r="J44" s="75"/>
      <c r="K44" s="76"/>
      <c r="L44" s="18" t="str">
        <f t="shared" si="9"/>
        <v/>
      </c>
      <c r="M44" s="19" t="s">
        <v>15</v>
      </c>
      <c r="N44" s="18" t="str">
        <f t="shared" si="10"/>
        <v/>
      </c>
      <c r="O44" s="19" t="s">
        <v>15</v>
      </c>
      <c r="P44" s="18" t="str">
        <f t="shared" si="11"/>
        <v/>
      </c>
      <c r="Q44" s="19" t="s">
        <v>15</v>
      </c>
      <c r="R44" s="18" t="str">
        <f t="shared" si="12"/>
        <v/>
      </c>
      <c r="S44" s="19" t="s">
        <v>15</v>
      </c>
      <c r="T44" s="18" t="str">
        <f t="shared" si="13"/>
        <v/>
      </c>
      <c r="U44" s="20"/>
      <c r="V44" s="21" t="str">
        <f t="shared" si="14"/>
        <v/>
      </c>
      <c r="W44" s="22"/>
      <c r="X44" s="23" t="str">
        <f t="shared" si="1"/>
        <v/>
      </c>
      <c r="Y44" s="22"/>
      <c r="Z44" s="23" t="str">
        <f t="shared" si="2"/>
        <v/>
      </c>
      <c r="AA44" s="22"/>
      <c r="AB44" s="23" t="str">
        <f t="shared" si="3"/>
        <v/>
      </c>
      <c r="AC44" s="22"/>
      <c r="AD44" s="23" t="str">
        <f t="shared" si="4"/>
        <v/>
      </c>
      <c r="AG44" s="1">
        <f t="shared" si="5"/>
        <v>0</v>
      </c>
      <c r="AH44" s="24">
        <f t="shared" si="6"/>
        <v>0</v>
      </c>
      <c r="AI44" s="24">
        <f t="shared" si="15"/>
        <v>0</v>
      </c>
      <c r="AJ44" s="24">
        <f t="shared" si="7"/>
        <v>0</v>
      </c>
      <c r="AK44" s="1">
        <f t="shared" si="8"/>
        <v>0</v>
      </c>
    </row>
    <row r="45" spans="1:37" x14ac:dyDescent="0.2">
      <c r="A45" s="73"/>
      <c r="B45" s="84"/>
      <c r="C45" s="14"/>
      <c r="D45" s="14"/>
      <c r="E45" s="14"/>
      <c r="F45" s="15"/>
      <c r="G45" s="25"/>
      <c r="H45" s="16" t="str">
        <f t="shared" si="0"/>
        <v/>
      </c>
      <c r="I45" s="26"/>
      <c r="J45" s="75"/>
      <c r="K45" s="76"/>
      <c r="L45" s="18" t="str">
        <f t="shared" si="9"/>
        <v/>
      </c>
      <c r="M45" s="19" t="s">
        <v>15</v>
      </c>
      <c r="N45" s="18" t="str">
        <f t="shared" si="10"/>
        <v/>
      </c>
      <c r="O45" s="19" t="s">
        <v>15</v>
      </c>
      <c r="P45" s="18" t="str">
        <f t="shared" si="11"/>
        <v/>
      </c>
      <c r="Q45" s="19" t="s">
        <v>15</v>
      </c>
      <c r="R45" s="18" t="str">
        <f t="shared" si="12"/>
        <v/>
      </c>
      <c r="S45" s="19" t="s">
        <v>15</v>
      </c>
      <c r="T45" s="18" t="str">
        <f t="shared" si="13"/>
        <v/>
      </c>
      <c r="U45" s="20"/>
      <c r="V45" s="21" t="str">
        <f t="shared" si="14"/>
        <v/>
      </c>
      <c r="W45" s="22"/>
      <c r="X45" s="23" t="str">
        <f t="shared" si="1"/>
        <v/>
      </c>
      <c r="Y45" s="22"/>
      <c r="Z45" s="23" t="str">
        <f t="shared" si="2"/>
        <v/>
      </c>
      <c r="AA45" s="22"/>
      <c r="AB45" s="23" t="str">
        <f t="shared" si="3"/>
        <v/>
      </c>
      <c r="AC45" s="22"/>
      <c r="AD45" s="23" t="str">
        <f t="shared" si="4"/>
        <v/>
      </c>
      <c r="AG45" s="1">
        <f t="shared" si="5"/>
        <v>0</v>
      </c>
      <c r="AH45" s="24">
        <f t="shared" si="6"/>
        <v>0</v>
      </c>
      <c r="AI45" s="24">
        <f t="shared" si="15"/>
        <v>0</v>
      </c>
      <c r="AJ45" s="24">
        <f t="shared" si="7"/>
        <v>0</v>
      </c>
      <c r="AK45" s="1">
        <f t="shared" si="8"/>
        <v>0</v>
      </c>
    </row>
    <row r="46" spans="1:37" x14ac:dyDescent="0.2">
      <c r="A46" s="85"/>
      <c r="B46" s="86"/>
      <c r="C46" s="14"/>
      <c r="D46" s="14"/>
      <c r="E46" s="14"/>
      <c r="F46" s="15"/>
      <c r="G46" s="25"/>
      <c r="H46" s="16" t="str">
        <f t="shared" si="0"/>
        <v/>
      </c>
      <c r="I46" s="17"/>
      <c r="J46" s="75"/>
      <c r="K46" s="76"/>
      <c r="L46" s="18" t="str">
        <f t="shared" si="9"/>
        <v/>
      </c>
      <c r="M46" s="19" t="s">
        <v>15</v>
      </c>
      <c r="N46" s="18" t="str">
        <f t="shared" si="10"/>
        <v/>
      </c>
      <c r="O46" s="19" t="s">
        <v>15</v>
      </c>
      <c r="P46" s="18" t="str">
        <f t="shared" si="11"/>
        <v/>
      </c>
      <c r="Q46" s="19" t="s">
        <v>15</v>
      </c>
      <c r="R46" s="18" t="str">
        <f t="shared" si="12"/>
        <v/>
      </c>
      <c r="S46" s="19" t="s">
        <v>15</v>
      </c>
      <c r="T46" s="18" t="str">
        <f t="shared" si="13"/>
        <v/>
      </c>
      <c r="U46" s="20"/>
      <c r="V46" s="21" t="str">
        <f t="shared" si="14"/>
        <v/>
      </c>
      <c r="W46" s="22"/>
      <c r="X46" s="23" t="str">
        <f t="shared" si="1"/>
        <v/>
      </c>
      <c r="Y46" s="22"/>
      <c r="Z46" s="23" t="str">
        <f t="shared" si="2"/>
        <v/>
      </c>
      <c r="AA46" s="22"/>
      <c r="AB46" s="23" t="str">
        <f t="shared" si="3"/>
        <v/>
      </c>
      <c r="AC46" s="22"/>
      <c r="AD46" s="23" t="str">
        <f t="shared" si="4"/>
        <v/>
      </c>
      <c r="AG46" s="1">
        <f t="shared" si="5"/>
        <v>0</v>
      </c>
      <c r="AH46" s="24">
        <f t="shared" si="6"/>
        <v>0</v>
      </c>
      <c r="AI46" s="24">
        <f t="shared" si="15"/>
        <v>0</v>
      </c>
      <c r="AJ46" s="24">
        <f t="shared" si="7"/>
        <v>0</v>
      </c>
      <c r="AK46" s="1">
        <f t="shared" si="8"/>
        <v>0</v>
      </c>
    </row>
    <row r="47" spans="1:37" x14ac:dyDescent="0.2">
      <c r="A47" s="73"/>
      <c r="B47" s="84"/>
      <c r="C47" s="14"/>
      <c r="D47" s="14"/>
      <c r="E47" s="14"/>
      <c r="F47" s="15"/>
      <c r="G47" s="25"/>
      <c r="H47" s="16" t="str">
        <f t="shared" si="0"/>
        <v/>
      </c>
      <c r="I47" s="27"/>
      <c r="J47" s="75"/>
      <c r="K47" s="76"/>
      <c r="L47" s="18" t="str">
        <f t="shared" si="9"/>
        <v/>
      </c>
      <c r="M47" s="19" t="s">
        <v>15</v>
      </c>
      <c r="N47" s="18" t="str">
        <f t="shared" si="10"/>
        <v/>
      </c>
      <c r="O47" s="19" t="s">
        <v>15</v>
      </c>
      <c r="P47" s="18" t="str">
        <f t="shared" si="11"/>
        <v/>
      </c>
      <c r="Q47" s="19" t="s">
        <v>15</v>
      </c>
      <c r="R47" s="18" t="str">
        <f t="shared" si="12"/>
        <v/>
      </c>
      <c r="S47" s="19" t="s">
        <v>15</v>
      </c>
      <c r="T47" s="18" t="str">
        <f t="shared" si="13"/>
        <v/>
      </c>
      <c r="U47" s="20"/>
      <c r="V47" s="21" t="str">
        <f t="shared" si="14"/>
        <v/>
      </c>
      <c r="W47" s="22"/>
      <c r="X47" s="23" t="str">
        <f t="shared" si="1"/>
        <v/>
      </c>
      <c r="Y47" s="22"/>
      <c r="Z47" s="23" t="str">
        <f t="shared" si="2"/>
        <v/>
      </c>
      <c r="AA47" s="22"/>
      <c r="AB47" s="23" t="str">
        <f t="shared" si="3"/>
        <v/>
      </c>
      <c r="AC47" s="22"/>
      <c r="AD47" s="23" t="str">
        <f t="shared" si="4"/>
        <v/>
      </c>
      <c r="AG47" s="1">
        <f t="shared" si="5"/>
        <v>0</v>
      </c>
      <c r="AH47" s="24">
        <f t="shared" si="6"/>
        <v>0</v>
      </c>
      <c r="AI47" s="24">
        <f t="shared" si="15"/>
        <v>0</v>
      </c>
      <c r="AJ47" s="24">
        <f t="shared" si="7"/>
        <v>0</v>
      </c>
      <c r="AK47" s="1">
        <f t="shared" si="8"/>
        <v>0</v>
      </c>
    </row>
    <row r="48" spans="1:37" x14ac:dyDescent="0.2">
      <c r="A48" s="73"/>
      <c r="B48" s="84"/>
      <c r="C48" s="14"/>
      <c r="D48" s="14"/>
      <c r="E48" s="14"/>
      <c r="F48" s="15"/>
      <c r="G48" s="25"/>
      <c r="H48" s="16" t="str">
        <f t="shared" si="0"/>
        <v/>
      </c>
      <c r="I48" s="27"/>
      <c r="J48" s="75"/>
      <c r="K48" s="76"/>
      <c r="L48" s="18" t="str">
        <f t="shared" si="9"/>
        <v/>
      </c>
      <c r="M48" s="19" t="s">
        <v>15</v>
      </c>
      <c r="N48" s="18" t="str">
        <f t="shared" si="10"/>
        <v/>
      </c>
      <c r="O48" s="19" t="s">
        <v>15</v>
      </c>
      <c r="P48" s="18" t="str">
        <f t="shared" si="11"/>
        <v/>
      </c>
      <c r="Q48" s="19" t="s">
        <v>15</v>
      </c>
      <c r="R48" s="18" t="str">
        <f t="shared" si="12"/>
        <v/>
      </c>
      <c r="S48" s="19" t="s">
        <v>15</v>
      </c>
      <c r="T48" s="18" t="str">
        <f t="shared" si="13"/>
        <v/>
      </c>
      <c r="U48" s="20"/>
      <c r="V48" s="21" t="str">
        <f t="shared" si="14"/>
        <v/>
      </c>
      <c r="W48" s="22"/>
      <c r="X48" s="23" t="str">
        <f t="shared" si="1"/>
        <v/>
      </c>
      <c r="Y48" s="22"/>
      <c r="Z48" s="23" t="str">
        <f t="shared" si="2"/>
        <v/>
      </c>
      <c r="AA48" s="22"/>
      <c r="AB48" s="23" t="str">
        <f t="shared" si="3"/>
        <v/>
      </c>
      <c r="AC48" s="22"/>
      <c r="AD48" s="23" t="str">
        <f t="shared" si="4"/>
        <v/>
      </c>
      <c r="AG48" s="1">
        <f t="shared" si="5"/>
        <v>0</v>
      </c>
      <c r="AH48" s="24">
        <f t="shared" si="6"/>
        <v>0</v>
      </c>
      <c r="AI48" s="24">
        <f t="shared" si="15"/>
        <v>0</v>
      </c>
      <c r="AJ48" s="24">
        <f t="shared" si="7"/>
        <v>0</v>
      </c>
      <c r="AK48" s="1">
        <f t="shared" si="8"/>
        <v>0</v>
      </c>
    </row>
    <row r="49" spans="1:37" x14ac:dyDescent="0.2">
      <c r="A49" s="73"/>
      <c r="B49" s="74"/>
      <c r="C49" s="14"/>
      <c r="D49" s="14"/>
      <c r="E49" s="14"/>
      <c r="F49" s="15"/>
      <c r="G49" s="25"/>
      <c r="H49" s="16" t="str">
        <f t="shared" si="0"/>
        <v/>
      </c>
      <c r="I49" s="27"/>
      <c r="J49" s="75"/>
      <c r="K49" s="76"/>
      <c r="L49" s="18" t="str">
        <f t="shared" si="9"/>
        <v/>
      </c>
      <c r="M49" s="19" t="s">
        <v>15</v>
      </c>
      <c r="N49" s="18" t="str">
        <f t="shared" si="10"/>
        <v/>
      </c>
      <c r="O49" s="19" t="s">
        <v>15</v>
      </c>
      <c r="P49" s="18" t="str">
        <f t="shared" si="11"/>
        <v/>
      </c>
      <c r="Q49" s="19" t="s">
        <v>15</v>
      </c>
      <c r="R49" s="18" t="str">
        <f t="shared" si="12"/>
        <v/>
      </c>
      <c r="S49" s="19" t="s">
        <v>15</v>
      </c>
      <c r="T49" s="18" t="str">
        <f t="shared" si="13"/>
        <v/>
      </c>
      <c r="U49" s="20"/>
      <c r="V49" s="21" t="str">
        <f t="shared" si="14"/>
        <v/>
      </c>
      <c r="W49" s="22"/>
      <c r="X49" s="23" t="str">
        <f t="shared" si="1"/>
        <v/>
      </c>
      <c r="Y49" s="22"/>
      <c r="Z49" s="23" t="str">
        <f t="shared" si="2"/>
        <v/>
      </c>
      <c r="AA49" s="22"/>
      <c r="AB49" s="23" t="str">
        <f t="shared" si="3"/>
        <v/>
      </c>
      <c r="AC49" s="22"/>
      <c r="AD49" s="23" t="str">
        <f t="shared" si="4"/>
        <v/>
      </c>
      <c r="AG49" s="1">
        <f t="shared" si="5"/>
        <v>0</v>
      </c>
      <c r="AH49" s="24">
        <f t="shared" si="6"/>
        <v>0</v>
      </c>
      <c r="AI49" s="24">
        <f t="shared" si="15"/>
        <v>0</v>
      </c>
      <c r="AJ49" s="24">
        <f t="shared" si="7"/>
        <v>0</v>
      </c>
      <c r="AK49" s="1">
        <f t="shared" si="8"/>
        <v>0</v>
      </c>
    </row>
    <row r="50" spans="1:37" x14ac:dyDescent="0.2">
      <c r="A50" s="73"/>
      <c r="B50" s="74"/>
      <c r="C50" s="14"/>
      <c r="D50" s="14"/>
      <c r="E50" s="14"/>
      <c r="F50" s="15"/>
      <c r="G50" s="25"/>
      <c r="H50" s="16" t="str">
        <f t="shared" si="0"/>
        <v/>
      </c>
      <c r="I50" s="27"/>
      <c r="J50" s="75"/>
      <c r="K50" s="76"/>
      <c r="L50" s="18" t="str">
        <f t="shared" si="9"/>
        <v/>
      </c>
      <c r="M50" s="19" t="s">
        <v>15</v>
      </c>
      <c r="N50" s="18" t="str">
        <f t="shared" si="10"/>
        <v/>
      </c>
      <c r="O50" s="19" t="s">
        <v>15</v>
      </c>
      <c r="P50" s="18" t="str">
        <f t="shared" si="11"/>
        <v/>
      </c>
      <c r="Q50" s="19" t="s">
        <v>15</v>
      </c>
      <c r="R50" s="18" t="str">
        <f t="shared" si="12"/>
        <v/>
      </c>
      <c r="S50" s="19" t="s">
        <v>15</v>
      </c>
      <c r="T50" s="18" t="str">
        <f t="shared" si="13"/>
        <v/>
      </c>
      <c r="U50" s="20"/>
      <c r="V50" s="21" t="str">
        <f t="shared" si="14"/>
        <v/>
      </c>
      <c r="W50" s="22"/>
      <c r="X50" s="23" t="str">
        <f t="shared" si="1"/>
        <v/>
      </c>
      <c r="Y50" s="22"/>
      <c r="Z50" s="23" t="str">
        <f t="shared" si="2"/>
        <v/>
      </c>
      <c r="AA50" s="22"/>
      <c r="AB50" s="23" t="str">
        <f t="shared" si="3"/>
        <v/>
      </c>
      <c r="AC50" s="22"/>
      <c r="AD50" s="23" t="str">
        <f t="shared" si="4"/>
        <v/>
      </c>
      <c r="AG50" s="1">
        <f t="shared" si="5"/>
        <v>0</v>
      </c>
      <c r="AH50" s="24">
        <f t="shared" si="6"/>
        <v>0</v>
      </c>
      <c r="AI50" s="24">
        <f t="shared" si="15"/>
        <v>0</v>
      </c>
      <c r="AJ50" s="24">
        <f t="shared" si="7"/>
        <v>0</v>
      </c>
      <c r="AK50" s="1">
        <f t="shared" si="8"/>
        <v>0</v>
      </c>
    </row>
    <row r="51" spans="1:37" x14ac:dyDescent="0.2">
      <c r="A51" s="77"/>
      <c r="B51" s="78"/>
      <c r="C51" s="14"/>
      <c r="D51" s="14"/>
      <c r="E51" s="14"/>
      <c r="F51" s="15"/>
      <c r="G51" s="25"/>
      <c r="H51" s="16" t="str">
        <f t="shared" si="0"/>
        <v/>
      </c>
      <c r="I51" s="17"/>
      <c r="J51" s="75"/>
      <c r="K51" s="76"/>
      <c r="L51" s="18" t="str">
        <f t="shared" si="9"/>
        <v/>
      </c>
      <c r="M51" s="19" t="s">
        <v>15</v>
      </c>
      <c r="N51" s="18" t="str">
        <f t="shared" si="10"/>
        <v/>
      </c>
      <c r="O51" s="19" t="s">
        <v>15</v>
      </c>
      <c r="P51" s="18" t="str">
        <f t="shared" si="11"/>
        <v/>
      </c>
      <c r="Q51" s="19" t="s">
        <v>15</v>
      </c>
      <c r="R51" s="18" t="str">
        <f t="shared" si="12"/>
        <v/>
      </c>
      <c r="S51" s="19" t="s">
        <v>15</v>
      </c>
      <c r="T51" s="18" t="str">
        <f t="shared" si="13"/>
        <v/>
      </c>
      <c r="U51" s="20"/>
      <c r="V51" s="21" t="str">
        <f t="shared" si="14"/>
        <v/>
      </c>
      <c r="W51" s="22"/>
      <c r="X51" s="23" t="str">
        <f t="shared" si="1"/>
        <v/>
      </c>
      <c r="Y51" s="22"/>
      <c r="Z51" s="23" t="str">
        <f t="shared" si="2"/>
        <v/>
      </c>
      <c r="AA51" s="22"/>
      <c r="AB51" s="23" t="str">
        <f t="shared" si="3"/>
        <v/>
      </c>
      <c r="AC51" s="22"/>
      <c r="AD51" s="23" t="str">
        <f t="shared" si="4"/>
        <v/>
      </c>
      <c r="AG51" s="1">
        <f t="shared" si="5"/>
        <v>0</v>
      </c>
      <c r="AH51" s="24">
        <f t="shared" si="6"/>
        <v>0</v>
      </c>
      <c r="AI51" s="24">
        <f t="shared" si="15"/>
        <v>0</v>
      </c>
      <c r="AJ51" s="24">
        <f t="shared" si="7"/>
        <v>0</v>
      </c>
      <c r="AK51" s="1">
        <f t="shared" si="8"/>
        <v>0</v>
      </c>
    </row>
    <row r="52" spans="1:37" x14ac:dyDescent="0.2">
      <c r="A52" s="28"/>
      <c r="J52" s="1"/>
    </row>
    <row r="53" spans="1:37" customFormat="1" ht="25.5" customHeight="1" x14ac:dyDescent="0.25">
      <c r="A53" s="32"/>
      <c r="B53" s="79" t="s">
        <v>14</v>
      </c>
      <c r="C53" s="80"/>
      <c r="D53" s="79" t="s">
        <v>13</v>
      </c>
      <c r="E53" s="81"/>
      <c r="F53" s="33"/>
      <c r="G53" s="82" t="s">
        <v>49</v>
      </c>
      <c r="H53" s="82" t="s">
        <v>50</v>
      </c>
      <c r="I53" s="62" t="s">
        <v>51</v>
      </c>
      <c r="J53" s="63"/>
      <c r="K53" s="66" t="s">
        <v>52</v>
      </c>
      <c r="L53" s="67"/>
      <c r="M53" s="67"/>
      <c r="N53" s="67"/>
      <c r="O53" s="67"/>
      <c r="P53" s="67"/>
      <c r="Q53" s="67"/>
      <c r="T53" s="68" t="s">
        <v>53</v>
      </c>
      <c r="U53" s="68"/>
      <c r="V53" s="68"/>
      <c r="W53" s="68"/>
      <c r="X53" s="68"/>
      <c r="Y53" s="68"/>
      <c r="Z53" s="68"/>
      <c r="AA53" s="68"/>
      <c r="AB53" s="68"/>
      <c r="AC53" s="68"/>
      <c r="AD53" s="68"/>
    </row>
    <row r="54" spans="1:37" customFormat="1" ht="12.75" customHeight="1" x14ac:dyDescent="0.2">
      <c r="A54" s="34" t="s">
        <v>7</v>
      </c>
      <c r="B54" s="35" t="s">
        <v>11</v>
      </c>
      <c r="C54" s="35" t="s">
        <v>10</v>
      </c>
      <c r="D54" s="36" t="s">
        <v>7</v>
      </c>
      <c r="E54" s="37" t="s">
        <v>6</v>
      </c>
      <c r="F54" s="38" t="s">
        <v>9</v>
      </c>
      <c r="G54" s="83"/>
      <c r="H54" s="83"/>
      <c r="I54" s="64"/>
      <c r="J54" s="65"/>
      <c r="K54" s="39" t="s">
        <v>8</v>
      </c>
      <c r="L54" s="69" t="s">
        <v>7</v>
      </c>
      <c r="M54" s="69"/>
      <c r="N54" s="69"/>
      <c r="O54" s="70" t="s">
        <v>6</v>
      </c>
      <c r="P54" s="70"/>
      <c r="Q54" s="70"/>
      <c r="T54" s="68"/>
      <c r="U54" s="68"/>
      <c r="V54" s="68"/>
      <c r="W54" s="68"/>
      <c r="X54" s="68"/>
      <c r="Y54" s="68"/>
      <c r="Z54" s="68"/>
      <c r="AA54" s="68"/>
      <c r="AB54" s="68"/>
      <c r="AC54" s="68"/>
      <c r="AD54" s="68"/>
    </row>
    <row r="55" spans="1:37" customFormat="1" ht="15" x14ac:dyDescent="0.25">
      <c r="A55" s="40"/>
      <c r="B55" s="41"/>
      <c r="C55" s="41"/>
      <c r="D55" s="42">
        <f t="shared" ref="D55:D66" si="16">IF(AND(B55&gt;0,C55&gt;0),((C55+1)-B55),0)</f>
        <v>0</v>
      </c>
      <c r="E55" s="43">
        <f>D55</f>
        <v>0</v>
      </c>
      <c r="F55" s="44"/>
      <c r="G55" s="45">
        <f>NETWORKDAYS(B55,C55)-F55</f>
        <v>0</v>
      </c>
      <c r="H55" s="44"/>
      <c r="I55" s="54">
        <f>IF((D55)&lt;(G55+H55),"too many days",(G55+H55))</f>
        <v>0</v>
      </c>
      <c r="J55" s="55"/>
      <c r="K55" s="44"/>
      <c r="L55" s="54">
        <f>ROUND(IF(I55&gt;0,I55*K55*0.01,0),0)</f>
        <v>0</v>
      </c>
      <c r="M55" s="54"/>
      <c r="N55" s="54"/>
      <c r="O55" s="54">
        <f>L55</f>
        <v>0</v>
      </c>
      <c r="P55" s="54"/>
      <c r="Q55" s="54"/>
      <c r="T55" s="71" t="s">
        <v>12</v>
      </c>
      <c r="U55" s="71"/>
      <c r="V55" s="46"/>
      <c r="W55" s="46"/>
      <c r="X55" s="46"/>
      <c r="Y55" s="46"/>
      <c r="Z55" s="46"/>
      <c r="AA55" s="46"/>
      <c r="AB55" s="46"/>
      <c r="AC55" s="46"/>
      <c r="AD55" s="46"/>
    </row>
    <row r="56" spans="1:37" customFormat="1" x14ac:dyDescent="0.2">
      <c r="A56" s="40"/>
      <c r="B56" s="41"/>
      <c r="C56" s="41"/>
      <c r="D56" s="42">
        <f t="shared" si="16"/>
        <v>0</v>
      </c>
      <c r="E56" s="43">
        <f t="shared" ref="E56:E66" si="17">E55+D56</f>
        <v>0</v>
      </c>
      <c r="F56" s="44"/>
      <c r="G56" s="45">
        <f t="shared" ref="G56:G66" si="18">NETWORKDAYS(B56,C56)-F56</f>
        <v>0</v>
      </c>
      <c r="H56" s="44"/>
      <c r="I56" s="54">
        <f t="shared" ref="I56:I66" si="19">IF((D56)&lt;(G56+H56),"too many days",(G56+H56))</f>
        <v>0</v>
      </c>
      <c r="J56" s="55"/>
      <c r="K56" s="44"/>
      <c r="L56" s="54">
        <f t="shared" ref="L56:L66" si="20">ROUND(IF(I56&gt;0,I56*K56*0.01,0),0)</f>
        <v>0</v>
      </c>
      <c r="M56" s="54"/>
      <c r="N56" s="54"/>
      <c r="O56" s="54">
        <f>L56+O55</f>
        <v>0</v>
      </c>
      <c r="P56" s="54"/>
      <c r="Q56" s="54"/>
      <c r="T56" s="72" t="s">
        <v>74</v>
      </c>
      <c r="U56" s="72"/>
      <c r="V56" s="72"/>
      <c r="W56" s="72"/>
      <c r="X56" s="72"/>
      <c r="Y56" s="72"/>
      <c r="Z56" s="72"/>
      <c r="AA56" s="72"/>
      <c r="AB56" s="72"/>
      <c r="AC56" s="72"/>
      <c r="AD56" s="72"/>
    </row>
    <row r="57" spans="1:37" customFormat="1" x14ac:dyDescent="0.2">
      <c r="A57" s="40" t="s">
        <v>5</v>
      </c>
      <c r="B57" s="41">
        <v>45005</v>
      </c>
      <c r="C57" s="41">
        <v>45016</v>
      </c>
      <c r="D57" s="42">
        <f t="shared" si="16"/>
        <v>12</v>
      </c>
      <c r="E57" s="43">
        <f t="shared" si="17"/>
        <v>12</v>
      </c>
      <c r="F57" s="44"/>
      <c r="G57" s="45">
        <f t="shared" si="18"/>
        <v>10</v>
      </c>
      <c r="H57" s="44"/>
      <c r="I57" s="54">
        <f t="shared" si="19"/>
        <v>10</v>
      </c>
      <c r="J57" s="55"/>
      <c r="K57" s="44">
        <v>58</v>
      </c>
      <c r="L57" s="54">
        <f t="shared" si="20"/>
        <v>6</v>
      </c>
      <c r="M57" s="54"/>
      <c r="N57" s="54"/>
      <c r="O57" s="54">
        <f t="shared" ref="O57:O66" si="21">L57+O56</f>
        <v>6</v>
      </c>
      <c r="P57" s="54"/>
      <c r="Q57" s="54"/>
      <c r="T57" s="72"/>
      <c r="U57" s="72"/>
      <c r="V57" s="72"/>
      <c r="W57" s="72"/>
      <c r="X57" s="72"/>
      <c r="Y57" s="72"/>
      <c r="Z57" s="72"/>
      <c r="AA57" s="72"/>
      <c r="AB57" s="72"/>
      <c r="AC57" s="72"/>
      <c r="AD57" s="72"/>
    </row>
    <row r="58" spans="1:37" customFormat="1" x14ac:dyDescent="0.2">
      <c r="A58" s="40" t="s">
        <v>4</v>
      </c>
      <c r="B58" s="41">
        <v>45017</v>
      </c>
      <c r="C58" s="41">
        <v>45046</v>
      </c>
      <c r="D58" s="42">
        <f t="shared" si="16"/>
        <v>30</v>
      </c>
      <c r="E58" s="43">
        <f t="shared" si="17"/>
        <v>42</v>
      </c>
      <c r="F58" s="44"/>
      <c r="G58" s="45">
        <f t="shared" si="18"/>
        <v>20</v>
      </c>
      <c r="H58" s="44"/>
      <c r="I58" s="54">
        <f t="shared" si="19"/>
        <v>20</v>
      </c>
      <c r="J58" s="55"/>
      <c r="K58" s="44">
        <v>58</v>
      </c>
      <c r="L58" s="54">
        <f t="shared" si="20"/>
        <v>12</v>
      </c>
      <c r="M58" s="54"/>
      <c r="N58" s="54"/>
      <c r="O58" s="54">
        <f t="shared" si="21"/>
        <v>18</v>
      </c>
      <c r="P58" s="54"/>
      <c r="Q58" s="54"/>
      <c r="T58" s="72"/>
      <c r="U58" s="72"/>
      <c r="V58" s="72"/>
      <c r="W58" s="72"/>
      <c r="X58" s="72"/>
      <c r="Y58" s="72"/>
      <c r="Z58" s="72"/>
      <c r="AA58" s="72"/>
      <c r="AB58" s="72"/>
      <c r="AC58" s="72"/>
      <c r="AD58" s="72"/>
    </row>
    <row r="59" spans="1:37" customFormat="1" x14ac:dyDescent="0.2">
      <c r="A59" s="40" t="s">
        <v>3</v>
      </c>
      <c r="B59" s="41">
        <f>DATE($U$68,5,1)</f>
        <v>45047</v>
      </c>
      <c r="C59" s="41">
        <f>DATE($U$68,5,31)</f>
        <v>45077</v>
      </c>
      <c r="D59" s="42">
        <f t="shared" si="16"/>
        <v>31</v>
      </c>
      <c r="E59" s="43">
        <f t="shared" si="17"/>
        <v>73</v>
      </c>
      <c r="F59" s="44">
        <v>1</v>
      </c>
      <c r="G59" s="45">
        <f t="shared" si="18"/>
        <v>22</v>
      </c>
      <c r="H59" s="44"/>
      <c r="I59" s="54">
        <f t="shared" si="19"/>
        <v>22</v>
      </c>
      <c r="J59" s="55"/>
      <c r="K59" s="44">
        <v>68</v>
      </c>
      <c r="L59" s="54">
        <f t="shared" si="20"/>
        <v>15</v>
      </c>
      <c r="M59" s="54"/>
      <c r="N59" s="54"/>
      <c r="O59" s="54">
        <f t="shared" si="21"/>
        <v>33</v>
      </c>
      <c r="P59" s="54"/>
      <c r="Q59" s="54"/>
      <c r="T59" s="72"/>
      <c r="U59" s="72"/>
      <c r="V59" s="72"/>
      <c r="W59" s="72"/>
      <c r="X59" s="72"/>
      <c r="Y59" s="72"/>
      <c r="Z59" s="72"/>
      <c r="AA59" s="72"/>
      <c r="AB59" s="72"/>
      <c r="AC59" s="72"/>
      <c r="AD59" s="72"/>
    </row>
    <row r="60" spans="1:37" customFormat="1" x14ac:dyDescent="0.2">
      <c r="A60" s="40" t="s">
        <v>2</v>
      </c>
      <c r="B60" s="41">
        <f>DATE($U$68,6,1)</f>
        <v>45078</v>
      </c>
      <c r="C60" s="41">
        <f>DATE($U$68,6,30)</f>
        <v>45107</v>
      </c>
      <c r="D60" s="42">
        <f t="shared" si="16"/>
        <v>30</v>
      </c>
      <c r="E60" s="43">
        <f t="shared" si="17"/>
        <v>103</v>
      </c>
      <c r="F60" s="44"/>
      <c r="G60" s="45">
        <f t="shared" si="18"/>
        <v>22</v>
      </c>
      <c r="H60" s="44"/>
      <c r="I60" s="54">
        <f t="shared" si="19"/>
        <v>22</v>
      </c>
      <c r="J60" s="55"/>
      <c r="K60" s="44">
        <v>81</v>
      </c>
      <c r="L60" s="54">
        <f t="shared" si="20"/>
        <v>18</v>
      </c>
      <c r="M60" s="54"/>
      <c r="N60" s="54"/>
      <c r="O60" s="54">
        <f t="shared" si="21"/>
        <v>51</v>
      </c>
      <c r="P60" s="54"/>
      <c r="Q60" s="54"/>
      <c r="T60" s="72"/>
      <c r="U60" s="72"/>
      <c r="V60" s="72"/>
      <c r="W60" s="72"/>
      <c r="X60" s="72"/>
      <c r="Y60" s="72"/>
      <c r="Z60" s="72"/>
      <c r="AA60" s="72"/>
      <c r="AB60" s="72"/>
      <c r="AC60" s="72"/>
      <c r="AD60" s="72"/>
    </row>
    <row r="61" spans="1:37" customFormat="1" x14ac:dyDescent="0.2">
      <c r="A61" s="40" t="s">
        <v>1</v>
      </c>
      <c r="B61" s="41">
        <f>DATE($U$68,7,1)</f>
        <v>45108</v>
      </c>
      <c r="C61" s="41">
        <f>DATE($U$68,7,14)</f>
        <v>45121</v>
      </c>
      <c r="D61" s="42">
        <f t="shared" si="16"/>
        <v>14</v>
      </c>
      <c r="E61" s="43">
        <f t="shared" si="17"/>
        <v>117</v>
      </c>
      <c r="F61" s="44">
        <v>2</v>
      </c>
      <c r="G61" s="45">
        <f t="shared" si="18"/>
        <v>8</v>
      </c>
      <c r="H61" s="44"/>
      <c r="I61" s="54">
        <f t="shared" si="19"/>
        <v>8</v>
      </c>
      <c r="J61" s="55"/>
      <c r="K61" s="44">
        <v>85</v>
      </c>
      <c r="L61" s="54">
        <f t="shared" si="20"/>
        <v>7</v>
      </c>
      <c r="M61" s="54"/>
      <c r="N61" s="54"/>
      <c r="O61" s="54">
        <f t="shared" si="21"/>
        <v>58</v>
      </c>
      <c r="P61" s="54"/>
      <c r="Q61" s="54"/>
      <c r="T61" s="72"/>
      <c r="U61" s="72"/>
      <c r="V61" s="72"/>
      <c r="W61" s="72"/>
      <c r="X61" s="72"/>
      <c r="Y61" s="72"/>
      <c r="Z61" s="72"/>
      <c r="AA61" s="72"/>
      <c r="AB61" s="72"/>
      <c r="AC61" s="72"/>
      <c r="AD61" s="72"/>
    </row>
    <row r="62" spans="1:37" customFormat="1" ht="12.75" customHeight="1" x14ac:dyDescent="0.2">
      <c r="A62" s="40"/>
      <c r="B62" s="41"/>
      <c r="C62" s="41"/>
      <c r="D62" s="42">
        <f t="shared" si="16"/>
        <v>0</v>
      </c>
      <c r="E62" s="43">
        <f t="shared" si="17"/>
        <v>117</v>
      </c>
      <c r="F62" s="44"/>
      <c r="G62" s="45">
        <f t="shared" si="18"/>
        <v>0</v>
      </c>
      <c r="H62" s="44"/>
      <c r="I62" s="54">
        <f t="shared" si="19"/>
        <v>0</v>
      </c>
      <c r="J62" s="55"/>
      <c r="K62" s="44"/>
      <c r="L62" s="54">
        <f t="shared" si="20"/>
        <v>0</v>
      </c>
      <c r="M62" s="54"/>
      <c r="N62" s="54"/>
      <c r="O62" s="54">
        <f t="shared" si="21"/>
        <v>58</v>
      </c>
      <c r="P62" s="54"/>
      <c r="Q62" s="54"/>
      <c r="T62" s="72"/>
      <c r="U62" s="72"/>
      <c r="V62" s="72"/>
      <c r="W62" s="72"/>
      <c r="X62" s="72"/>
      <c r="Y62" s="72"/>
      <c r="Z62" s="72"/>
      <c r="AA62" s="72"/>
      <c r="AB62" s="72"/>
      <c r="AC62" s="72"/>
      <c r="AD62" s="72"/>
    </row>
    <row r="63" spans="1:37" customFormat="1" ht="12.75" customHeight="1" x14ac:dyDescent="0.2">
      <c r="A63" s="40"/>
      <c r="B63" s="41"/>
      <c r="C63" s="41"/>
      <c r="D63" s="42">
        <f t="shared" si="16"/>
        <v>0</v>
      </c>
      <c r="E63" s="43">
        <f t="shared" si="17"/>
        <v>117</v>
      </c>
      <c r="F63" s="44"/>
      <c r="G63" s="45">
        <f t="shared" si="18"/>
        <v>0</v>
      </c>
      <c r="H63" s="44"/>
      <c r="I63" s="54">
        <f t="shared" si="19"/>
        <v>0</v>
      </c>
      <c r="J63" s="55"/>
      <c r="K63" s="44"/>
      <c r="L63" s="54">
        <f t="shared" si="20"/>
        <v>0</v>
      </c>
      <c r="M63" s="54"/>
      <c r="N63" s="54"/>
      <c r="O63" s="54">
        <f t="shared" si="21"/>
        <v>58</v>
      </c>
      <c r="P63" s="54"/>
      <c r="Q63" s="54"/>
      <c r="T63" s="59" t="s">
        <v>48</v>
      </c>
      <c r="U63" s="59"/>
      <c r="V63" s="59"/>
      <c r="W63" s="59"/>
      <c r="X63" s="59"/>
    </row>
    <row r="64" spans="1:37" customFormat="1" x14ac:dyDescent="0.2">
      <c r="A64" s="40"/>
      <c r="B64" s="41"/>
      <c r="C64" s="41"/>
      <c r="D64" s="42">
        <f t="shared" si="16"/>
        <v>0</v>
      </c>
      <c r="E64" s="43">
        <f t="shared" si="17"/>
        <v>117</v>
      </c>
      <c r="F64" s="44"/>
      <c r="G64" s="45">
        <f t="shared" si="18"/>
        <v>0</v>
      </c>
      <c r="H64" s="44"/>
      <c r="I64" s="54">
        <f t="shared" si="19"/>
        <v>0</v>
      </c>
      <c r="J64" s="55"/>
      <c r="K64" s="44"/>
      <c r="L64" s="54">
        <f t="shared" si="20"/>
        <v>0</v>
      </c>
      <c r="M64" s="54"/>
      <c r="N64" s="54"/>
      <c r="O64" s="54">
        <f t="shared" si="21"/>
        <v>58</v>
      </c>
      <c r="P64" s="54"/>
      <c r="Q64" s="54"/>
      <c r="U64" s="47" t="s">
        <v>54</v>
      </c>
      <c r="W64" s="48"/>
      <c r="X64" s="56">
        <f>E66</f>
        <v>117</v>
      </c>
      <c r="Y64" s="56"/>
      <c r="Z64" s="56"/>
    </row>
    <row r="65" spans="1:30" customFormat="1" ht="12.75" customHeight="1" x14ac:dyDescent="0.2">
      <c r="A65" s="40"/>
      <c r="B65" s="41"/>
      <c r="C65" s="41"/>
      <c r="D65" s="42">
        <f t="shared" si="16"/>
        <v>0</v>
      </c>
      <c r="E65" s="43">
        <f t="shared" si="17"/>
        <v>117</v>
      </c>
      <c r="F65" s="44"/>
      <c r="G65" s="45">
        <f t="shared" si="18"/>
        <v>0</v>
      </c>
      <c r="H65" s="44"/>
      <c r="I65" s="54">
        <f t="shared" si="19"/>
        <v>0</v>
      </c>
      <c r="J65" s="55"/>
      <c r="K65" s="44"/>
      <c r="L65" s="54">
        <f t="shared" si="20"/>
        <v>0</v>
      </c>
      <c r="M65" s="54"/>
      <c r="N65" s="54"/>
      <c r="O65" s="54">
        <f t="shared" si="21"/>
        <v>58</v>
      </c>
      <c r="P65" s="54"/>
      <c r="Q65" s="54"/>
      <c r="U65" s="47" t="s">
        <v>55</v>
      </c>
      <c r="W65" s="48"/>
      <c r="X65" s="56">
        <v>58</v>
      </c>
      <c r="Y65" s="56"/>
      <c r="Z65" s="56"/>
      <c r="AB65" s="60" t="s">
        <v>45</v>
      </c>
      <c r="AC65" s="60"/>
      <c r="AD65" s="60"/>
    </row>
    <row r="66" spans="1:30" customFormat="1" x14ac:dyDescent="0.2">
      <c r="A66" s="40"/>
      <c r="B66" s="41"/>
      <c r="C66" s="41"/>
      <c r="D66" s="42">
        <f t="shared" si="16"/>
        <v>0</v>
      </c>
      <c r="E66" s="43">
        <f t="shared" si="17"/>
        <v>117</v>
      </c>
      <c r="F66" s="44"/>
      <c r="G66" s="45">
        <f t="shared" si="18"/>
        <v>0</v>
      </c>
      <c r="H66" s="44"/>
      <c r="I66" s="54">
        <f t="shared" si="19"/>
        <v>0</v>
      </c>
      <c r="J66" s="55"/>
      <c r="K66" s="44"/>
      <c r="L66" s="54">
        <f t="shared" si="20"/>
        <v>0</v>
      </c>
      <c r="M66" s="54"/>
      <c r="N66" s="54"/>
      <c r="O66" s="54">
        <f t="shared" si="21"/>
        <v>58</v>
      </c>
      <c r="P66" s="54"/>
      <c r="Q66" s="54"/>
      <c r="U66" s="47" t="s">
        <v>0</v>
      </c>
      <c r="W66" s="49"/>
      <c r="X66" s="57">
        <v>45121</v>
      </c>
      <c r="Y66" s="57"/>
      <c r="Z66" s="57"/>
      <c r="AB66" s="61" t="s">
        <v>70</v>
      </c>
      <c r="AC66" s="61"/>
      <c r="AD66" s="61"/>
    </row>
    <row r="67" spans="1:30" customFormat="1" ht="12" customHeight="1" x14ac:dyDescent="0.25">
      <c r="B67" s="50"/>
      <c r="J67" s="51"/>
    </row>
    <row r="68" spans="1:30" customFormat="1" ht="15" x14ac:dyDescent="0.25">
      <c r="B68" s="47"/>
      <c r="C68" s="47"/>
      <c r="D68" s="47"/>
      <c r="E68" s="47"/>
      <c r="F68" s="47"/>
      <c r="G68" s="47"/>
      <c r="H68" s="47"/>
      <c r="I68" s="58" t="s">
        <v>47</v>
      </c>
      <c r="J68" s="58"/>
      <c r="K68" s="53" t="s">
        <v>44</v>
      </c>
      <c r="L68" s="53"/>
      <c r="M68" s="53"/>
      <c r="N68" s="53"/>
      <c r="O68" s="53"/>
      <c r="P68" s="53"/>
      <c r="Q68" s="53"/>
      <c r="R68" s="53"/>
      <c r="S68" s="53"/>
      <c r="T68" s="53"/>
      <c r="U68" s="52">
        <v>2023</v>
      </c>
      <c r="V68" s="47"/>
      <c r="W68" s="47"/>
      <c r="X68" s="47"/>
      <c r="Y68" s="47"/>
      <c r="Z68" s="47"/>
      <c r="AA68" s="47"/>
      <c r="AB68" s="47"/>
      <c r="AC68" s="47"/>
      <c r="AD68" s="47"/>
    </row>
    <row r="69" spans="1:30" x14ac:dyDescent="0.2">
      <c r="A69" s="29"/>
      <c r="B69" s="29"/>
      <c r="C69" s="29"/>
    </row>
    <row r="70" spans="1:30" x14ac:dyDescent="0.2">
      <c r="A70" s="29"/>
      <c r="B70" s="29"/>
      <c r="C70" s="29"/>
    </row>
    <row r="71" spans="1:30" x14ac:dyDescent="0.2">
      <c r="A71" s="29"/>
      <c r="B71" s="29"/>
      <c r="C71" s="29"/>
    </row>
    <row r="72" spans="1:30" x14ac:dyDescent="0.2">
      <c r="A72" s="29"/>
      <c r="B72" s="29"/>
      <c r="C72" s="29"/>
    </row>
    <row r="73" spans="1:30" x14ac:dyDescent="0.2">
      <c r="A73" s="29"/>
      <c r="B73" s="29"/>
      <c r="C73" s="29"/>
    </row>
  </sheetData>
  <sheetProtection sheet="1" selectLockedCells="1"/>
  <mergeCells count="117">
    <mergeCell ref="A1:AD1"/>
    <mergeCell ref="A2:AD2"/>
    <mergeCell ref="B4:C4"/>
    <mergeCell ref="F4:G4"/>
    <mergeCell ref="K4:V4"/>
    <mergeCell ref="AB4:AD4"/>
    <mergeCell ref="A32:B32"/>
    <mergeCell ref="J32:K32"/>
    <mergeCell ref="A33:B33"/>
    <mergeCell ref="J33:K33"/>
    <mergeCell ref="A34:B34"/>
    <mergeCell ref="J34:K34"/>
    <mergeCell ref="AC30:AD30"/>
    <mergeCell ref="B5:C5"/>
    <mergeCell ref="F5:G5"/>
    <mergeCell ref="K5:V5"/>
    <mergeCell ref="AB5:AD5"/>
    <mergeCell ref="A29:AD29"/>
    <mergeCell ref="A30:B31"/>
    <mergeCell ref="C30:G30"/>
    <mergeCell ref="H30:H31"/>
    <mergeCell ref="I30:I31"/>
    <mergeCell ref="J30:K31"/>
    <mergeCell ref="L30:T31"/>
    <mergeCell ref="U30:V30"/>
    <mergeCell ref="W30:X30"/>
    <mergeCell ref="Y30:Z30"/>
    <mergeCell ref="AA30:AB30"/>
    <mergeCell ref="A38:B38"/>
    <mergeCell ref="J38:K38"/>
    <mergeCell ref="A39:B39"/>
    <mergeCell ref="J39:K39"/>
    <mergeCell ref="A40:B40"/>
    <mergeCell ref="J40:K40"/>
    <mergeCell ref="A35:B35"/>
    <mergeCell ref="J35:K35"/>
    <mergeCell ref="A36:B36"/>
    <mergeCell ref="J36:K36"/>
    <mergeCell ref="A37:B37"/>
    <mergeCell ref="J37:K37"/>
    <mergeCell ref="A44:B44"/>
    <mergeCell ref="J44:K44"/>
    <mergeCell ref="A45:B45"/>
    <mergeCell ref="J45:K45"/>
    <mergeCell ref="A46:B46"/>
    <mergeCell ref="J46:K46"/>
    <mergeCell ref="A41:B41"/>
    <mergeCell ref="J41:K41"/>
    <mergeCell ref="A42:B42"/>
    <mergeCell ref="J42:K42"/>
    <mergeCell ref="A43:B43"/>
    <mergeCell ref="J43:K43"/>
    <mergeCell ref="A50:B50"/>
    <mergeCell ref="J50:K50"/>
    <mergeCell ref="A51:B51"/>
    <mergeCell ref="J51:K51"/>
    <mergeCell ref="B53:C53"/>
    <mergeCell ref="D53:E53"/>
    <mergeCell ref="G53:G54"/>
    <mergeCell ref="H53:H54"/>
    <mergeCell ref="A47:B47"/>
    <mergeCell ref="J47:K47"/>
    <mergeCell ref="A48:B48"/>
    <mergeCell ref="J48:K48"/>
    <mergeCell ref="A49:B49"/>
    <mergeCell ref="J49:K49"/>
    <mergeCell ref="AB65:AD65"/>
    <mergeCell ref="AB66:AD66"/>
    <mergeCell ref="I53:J54"/>
    <mergeCell ref="K53:Q53"/>
    <mergeCell ref="T53:AD54"/>
    <mergeCell ref="L54:N54"/>
    <mergeCell ref="O54:Q54"/>
    <mergeCell ref="I55:J55"/>
    <mergeCell ref="L55:N55"/>
    <mergeCell ref="L60:N60"/>
    <mergeCell ref="O60:Q60"/>
    <mergeCell ref="I61:J61"/>
    <mergeCell ref="L61:N61"/>
    <mergeCell ref="O61:Q61"/>
    <mergeCell ref="O55:Q55"/>
    <mergeCell ref="T55:U55"/>
    <mergeCell ref="I56:J56"/>
    <mergeCell ref="L56:N56"/>
    <mergeCell ref="O56:Q56"/>
    <mergeCell ref="T56:AD62"/>
    <mergeCell ref="I57:J57"/>
    <mergeCell ref="L57:N57"/>
    <mergeCell ref="O57:Q57"/>
    <mergeCell ref="I58:J58"/>
    <mergeCell ref="L58:N58"/>
    <mergeCell ref="O58:Q58"/>
    <mergeCell ref="I59:J59"/>
    <mergeCell ref="L59:N59"/>
    <mergeCell ref="O59:Q59"/>
    <mergeCell ref="I60:J60"/>
    <mergeCell ref="T63:X63"/>
    <mergeCell ref="I64:J64"/>
    <mergeCell ref="L64:N64"/>
    <mergeCell ref="O64:Q64"/>
    <mergeCell ref="X64:Z64"/>
    <mergeCell ref="I62:J62"/>
    <mergeCell ref="L62:N62"/>
    <mergeCell ref="O62:Q62"/>
    <mergeCell ref="I63:J63"/>
    <mergeCell ref="L63:N63"/>
    <mergeCell ref="O63:Q63"/>
    <mergeCell ref="K68:T68"/>
    <mergeCell ref="I65:J65"/>
    <mergeCell ref="L65:N65"/>
    <mergeCell ref="O65:Q65"/>
    <mergeCell ref="X65:Z65"/>
    <mergeCell ref="I66:J66"/>
    <mergeCell ref="L66:N66"/>
    <mergeCell ref="O66:Q66"/>
    <mergeCell ref="X66:Z66"/>
    <mergeCell ref="I68:J68"/>
  </mergeCells>
  <conditionalFormatting sqref="A1:AD3 A6:AD52 A4:A5 W4:AA5 D4:E5 H4:J5">
    <cfRule type="expression" dxfId="13" priority="15">
      <formula>NOT(CELL("Protect",A1))</formula>
    </cfRule>
  </conditionalFormatting>
  <conditionalFormatting sqref="A67:AD68 R63:S65 R53:S53">
    <cfRule type="expression" dxfId="12" priority="13">
      <formula>NOT(CELL("Protect",A53))</formula>
    </cfRule>
  </conditionalFormatting>
  <conditionalFormatting sqref="A55:A66 F55:F66 K55:K66">
    <cfRule type="expression" dxfId="11" priority="11">
      <formula>NOT(CELL("Protect",A55))</formula>
    </cfRule>
  </conditionalFormatting>
  <conditionalFormatting sqref="A54:F54 A53:D53 F53:H53 K53:K54 O54:O66 L55:L66">
    <cfRule type="expression" dxfId="10" priority="12">
      <formula>NOT(CELL("Protect",A53))</formula>
    </cfRule>
  </conditionalFormatting>
  <conditionalFormatting sqref="I53">
    <cfRule type="expression" dxfId="9" priority="8">
      <formula>NOT(CELL("Protect",I53))</formula>
    </cfRule>
  </conditionalFormatting>
  <conditionalFormatting sqref="D55:E66">
    <cfRule type="expression" dxfId="8" priority="10">
      <formula>NOT(CELL("Protect",D55))</formula>
    </cfRule>
  </conditionalFormatting>
  <conditionalFormatting sqref="G55:G66">
    <cfRule type="expression" dxfId="7" priority="9">
      <formula>NOT(CELL("Protect",G55))</formula>
    </cfRule>
  </conditionalFormatting>
  <conditionalFormatting sqref="H55:H66">
    <cfRule type="expression" dxfId="6" priority="7">
      <formula>NOT(CELL("Protect",H55))</formula>
    </cfRule>
  </conditionalFormatting>
  <conditionalFormatting sqref="AF63:AF65">
    <cfRule type="expression" dxfId="5" priority="6">
      <formula>NOT(CELL("Protect",AF63))</formula>
    </cfRule>
  </conditionalFormatting>
  <conditionalFormatting sqref="B55:C66">
    <cfRule type="expression" dxfId="4" priority="5">
      <formula>NOT(CELL("Protect",B55))</formula>
    </cfRule>
  </conditionalFormatting>
  <conditionalFormatting sqref="AB65:AB66 X64:X66 T63 U64:U66 T55:T56">
    <cfRule type="expression" dxfId="3" priority="4">
      <formula>NOT(CELL("Protect",T55))</formula>
    </cfRule>
  </conditionalFormatting>
  <conditionalFormatting sqref="T53">
    <cfRule type="expression" dxfId="2" priority="3">
      <formula>NOT(CELL("Protect",T53))</formula>
    </cfRule>
  </conditionalFormatting>
  <conditionalFormatting sqref="B4:C5">
    <cfRule type="expression" dxfId="1" priority="2">
      <formula>NOT(CELL("Protect",B4))</formula>
    </cfRule>
  </conditionalFormatting>
  <conditionalFormatting sqref="F4:G5">
    <cfRule type="expression" dxfId="0" priority="1">
      <formula>NOT(CELL("Protect",F4))</formula>
    </cfRule>
  </conditionalFormatting>
  <hyperlinks>
    <hyperlink ref="J30:K31" r:id="rId1" display="Production Rate" xr:uid="{9C24EB93-66D6-4394-A3C8-2DAC6BF6554C}"/>
    <hyperlink ref="K53:M53" r:id="rId2" location="fd19-10a30.2" display="Probable Working Days" xr:uid="{C905B17F-AFB8-4D8B-A336-D1123247FE9F}"/>
  </hyperlinks>
  <pageMargins left="0.25" right="0.25" top="0.25" bottom="0.25" header="0" footer="0"/>
  <pageSetup scale="66"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72" r:id="rId6" name="Check Box 4">
              <controlPr defaultSize="0" autoFill="0" autoLine="0" autoPict="0">
                <anchor moveWithCells="1">
                  <from>
                    <xdr:col>19</xdr:col>
                    <xdr:colOff>57150</xdr:colOff>
                    <xdr:row>64</xdr:row>
                    <xdr:rowOff>142875</xdr:rowOff>
                  </from>
                  <to>
                    <xdr:col>20</xdr:col>
                    <xdr:colOff>76200</xdr:colOff>
                    <xdr:row>66</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19</xdr:col>
                    <xdr:colOff>57150</xdr:colOff>
                    <xdr:row>62</xdr:row>
                    <xdr:rowOff>123825</xdr:rowOff>
                  </from>
                  <to>
                    <xdr:col>20</xdr:col>
                    <xdr:colOff>57150</xdr:colOff>
                    <xdr:row>64</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19</xdr:col>
                    <xdr:colOff>57150</xdr:colOff>
                    <xdr:row>63</xdr:row>
                    <xdr:rowOff>133350</xdr:rowOff>
                  </from>
                  <to>
                    <xdr:col>20</xdr:col>
                    <xdr:colOff>57150</xdr:colOff>
                    <xdr:row>65</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dfe1844422395d2332004e54486823f3">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6fd3668a60dc40b1339b5976a295f761"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E8CC4A-A2F5-4754-AA65-64978F70CA67}">
  <ds:schemaRefs>
    <ds:schemaRef ds:uri="http://purl.org/dc/elements/1.1/"/>
    <ds:schemaRef ds:uri="http://schemas.microsoft.com/office/2006/metadata/properties"/>
    <ds:schemaRef ds:uri="http://schemas.microsoft.com/sharepoint/v3"/>
    <ds:schemaRef ds:uri="a8b72882-1d02-4704-8464-4e9c6e9dc5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1BC1924-40B5-48B4-B557-4486448E772D}">
  <ds:schemaRefs>
    <ds:schemaRef ds:uri="http://schemas.microsoft.com/sharepoint/v3/contenttype/forms"/>
  </ds:schemaRefs>
</ds:datastoreItem>
</file>

<file path=customXml/itemProps3.xml><?xml version="1.0" encoding="utf-8"?>
<ds:datastoreItem xmlns:ds="http://schemas.openxmlformats.org/officeDocument/2006/customXml" ds:itemID="{550F4EE0-B35E-48C1-9D6F-986C0E255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b72882-1d02-4704-8464-4e9c6e9dc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59260560_tim</vt:lpstr>
      <vt:lpstr>'59260560_tim'!Print_Area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Kody Kaiser</cp:lastModifiedBy>
  <cp:lastPrinted>2022-05-20T18:37:18Z</cp:lastPrinted>
  <dcterms:created xsi:type="dcterms:W3CDTF">2009-08-17T17:00:35Z</dcterms:created>
  <dcterms:modified xsi:type="dcterms:W3CDTF">2022-07-27T22:19:45Z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