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harts/chart2.xml" ContentType="application/vnd.openxmlformats-officedocument.drawingml.chart+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3.xml" ContentType="application/vnd.openxmlformats-officedocument.drawingml.chart+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harts/chart4.xml" ContentType="application/vnd.openxmlformats-officedocument.drawingml.chart+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I:\41\410903_USH 2 Bong Bridge Painting 86800004\Submittals\_Working\"/>
    </mc:Choice>
  </mc:AlternateContent>
  <xr:revisionPtr revIDLastSave="0" documentId="13_ncr:1_{221EC8AD-0A71-489F-9084-12EE57E1E02B}" xr6:coauthVersionLast="47" xr6:coauthVersionMax="47" xr10:uidLastSave="{00000000-0000-0000-0000-000000000000}"/>
  <workbookProtection workbookAlgorithmName="SHA-512" workbookHashValue="C4RFRop9zspjvmXjgTaal89bHkBiZckYmio1HLa0qV+hqrX/1yzluY14YecLKoXa+QtFedHM8Le4RkIBhGieRw==" workbookSaltValue="J7n4oMYw/Gl9melPJ8oamQ==" workbookSpinCount="100000" lockStructure="1"/>
  <bookViews>
    <workbookView xWindow="-120" yWindow="-120" windowWidth="29040" windowHeight="15840" tabRatio="724" activeTab="1" xr2:uid="{00000000-000D-0000-FFFF-FFFF00000000}"/>
  </bookViews>
  <sheets>
    <sheet name="Instructions" sheetId="7" r:id="rId1"/>
    <sheet name="Blank Time Chart" sheetId="9" r:id="rId2"/>
    <sheet name="Example" sheetId="3" r:id="rId3"/>
    <sheet name="Blank Time Chart (Utility-RR)" sheetId="11" r:id="rId4"/>
    <sheet name="Blank 2" sheetId="12" r:id="rId5"/>
    <sheet name="Blank 3" sheetId="13" r:id="rId6"/>
    <sheet name="Blank 4" sheetId="14" r:id="rId7"/>
    <sheet name="Blank 5" sheetId="15" r:id="rId8"/>
  </sheets>
  <definedNames>
    <definedName name="_xlnm.Print_Area" localSheetId="1">'Blank Time Chart'!$A$1:$AD$68</definedName>
    <definedName name="_xlnm.Print_Area" localSheetId="3">'Blank Time Chart (Utility-RR)'!$A$1:$AD$68</definedName>
    <definedName name="_xlnm.Print_Area" localSheetId="2">Example!$A$1:$AD$68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6" i="9" l="1"/>
  <c r="X65" i="14" l="1"/>
  <c r="X64" i="14"/>
  <c r="C62" i="3"/>
  <c r="B57" i="3"/>
  <c r="C66" i="15" l="1"/>
  <c r="B66" i="15"/>
  <c r="G66" i="15" s="1"/>
  <c r="C65" i="15"/>
  <c r="B65" i="15"/>
  <c r="G65" i="15" s="1"/>
  <c r="C64" i="15"/>
  <c r="B64" i="15"/>
  <c r="G64" i="15" s="1"/>
  <c r="C63" i="15"/>
  <c r="B63" i="15"/>
  <c r="G63" i="15" s="1"/>
  <c r="C62" i="15"/>
  <c r="B62" i="15"/>
  <c r="G62" i="15" s="1"/>
  <c r="C61" i="15"/>
  <c r="B61" i="15"/>
  <c r="G61" i="15" s="1"/>
  <c r="C60" i="15"/>
  <c r="B60" i="15"/>
  <c r="G60" i="15" s="1"/>
  <c r="C59" i="15"/>
  <c r="B59" i="15"/>
  <c r="G59" i="15" s="1"/>
  <c r="C58" i="15"/>
  <c r="B58" i="15"/>
  <c r="G58" i="15" s="1"/>
  <c r="C57" i="15"/>
  <c r="B57" i="15"/>
  <c r="G57" i="15" s="1"/>
  <c r="C56" i="15"/>
  <c r="B56" i="15"/>
  <c r="G56" i="15" s="1"/>
  <c r="C55" i="15"/>
  <c r="B55" i="15"/>
  <c r="G55" i="15" s="1"/>
  <c r="AK51" i="15"/>
  <c r="AJ51" i="15"/>
  <c r="AI51" i="15"/>
  <c r="AH51" i="15"/>
  <c r="AG51" i="15"/>
  <c r="AD51" i="15"/>
  <c r="AB51" i="15"/>
  <c r="Z51" i="15"/>
  <c r="X51" i="15"/>
  <c r="V51" i="15"/>
  <c r="T51" i="15"/>
  <c r="R51" i="15"/>
  <c r="P51" i="15"/>
  <c r="N51" i="15"/>
  <c r="L51" i="15"/>
  <c r="H51" i="15"/>
  <c r="AK50" i="15"/>
  <c r="AJ50" i="15"/>
  <c r="AI50" i="15"/>
  <c r="AH50" i="15"/>
  <c r="AG50" i="15"/>
  <c r="AD50" i="15"/>
  <c r="AB50" i="15"/>
  <c r="Z50" i="15"/>
  <c r="X50" i="15"/>
  <c r="V50" i="15"/>
  <c r="T50" i="15"/>
  <c r="R50" i="15"/>
  <c r="P50" i="15"/>
  <c r="N50" i="15"/>
  <c r="L50" i="15"/>
  <c r="H50" i="15"/>
  <c r="AK49" i="15"/>
  <c r="AJ49" i="15"/>
  <c r="AI49" i="15"/>
  <c r="AH49" i="15"/>
  <c r="AG49" i="15"/>
  <c r="AD49" i="15"/>
  <c r="AB49" i="15"/>
  <c r="Z49" i="15"/>
  <c r="X49" i="15"/>
  <c r="V49" i="15"/>
  <c r="T49" i="15"/>
  <c r="R49" i="15"/>
  <c r="P49" i="15"/>
  <c r="N49" i="15"/>
  <c r="L49" i="15"/>
  <c r="H49" i="15"/>
  <c r="AK48" i="15"/>
  <c r="AJ48" i="15"/>
  <c r="AI48" i="15"/>
  <c r="AH48" i="15"/>
  <c r="AG48" i="15"/>
  <c r="AD48" i="15"/>
  <c r="AB48" i="15"/>
  <c r="Z48" i="15"/>
  <c r="X48" i="15"/>
  <c r="V48" i="15"/>
  <c r="T48" i="15"/>
  <c r="R48" i="15"/>
  <c r="P48" i="15"/>
  <c r="N48" i="15"/>
  <c r="L48" i="15"/>
  <c r="H48" i="15"/>
  <c r="AK47" i="15"/>
  <c r="AJ47" i="15"/>
  <c r="AI47" i="15"/>
  <c r="AH47" i="15"/>
  <c r="AG47" i="15"/>
  <c r="AD47" i="15"/>
  <c r="AB47" i="15"/>
  <c r="Z47" i="15"/>
  <c r="X47" i="15"/>
  <c r="V47" i="15"/>
  <c r="T47" i="15"/>
  <c r="R47" i="15"/>
  <c r="P47" i="15"/>
  <c r="N47" i="15"/>
  <c r="L47" i="15"/>
  <c r="H47" i="15"/>
  <c r="AK46" i="15"/>
  <c r="AJ46" i="15"/>
  <c r="AI46" i="15"/>
  <c r="AH46" i="15"/>
  <c r="AG46" i="15"/>
  <c r="AD46" i="15"/>
  <c r="AB46" i="15"/>
  <c r="Z46" i="15"/>
  <c r="X46" i="15"/>
  <c r="V46" i="15"/>
  <c r="T46" i="15"/>
  <c r="R46" i="15"/>
  <c r="P46" i="15"/>
  <c r="N46" i="15"/>
  <c r="L46" i="15"/>
  <c r="H46" i="15"/>
  <c r="AK45" i="15"/>
  <c r="AJ45" i="15"/>
  <c r="AI45" i="15"/>
  <c r="AH45" i="15"/>
  <c r="AG45" i="15"/>
  <c r="AD45" i="15"/>
  <c r="AB45" i="15"/>
  <c r="Z45" i="15"/>
  <c r="X45" i="15"/>
  <c r="V45" i="15"/>
  <c r="T45" i="15"/>
  <c r="R45" i="15"/>
  <c r="P45" i="15"/>
  <c r="N45" i="15"/>
  <c r="L45" i="15"/>
  <c r="H45" i="15"/>
  <c r="AK44" i="15"/>
  <c r="AJ44" i="15"/>
  <c r="AI44" i="15"/>
  <c r="AH44" i="15"/>
  <c r="AG44" i="15"/>
  <c r="AD44" i="15"/>
  <c r="AB44" i="15"/>
  <c r="Z44" i="15"/>
  <c r="X44" i="15"/>
  <c r="V44" i="15"/>
  <c r="T44" i="15"/>
  <c r="R44" i="15"/>
  <c r="P44" i="15"/>
  <c r="N44" i="15"/>
  <c r="L44" i="15"/>
  <c r="H44" i="15"/>
  <c r="AK43" i="15"/>
  <c r="AJ43" i="15"/>
  <c r="AI43" i="15"/>
  <c r="AH43" i="15"/>
  <c r="AG43" i="15"/>
  <c r="AD43" i="15"/>
  <c r="AB43" i="15"/>
  <c r="Z43" i="15"/>
  <c r="X43" i="15"/>
  <c r="V43" i="15"/>
  <c r="T43" i="15"/>
  <c r="R43" i="15"/>
  <c r="P43" i="15"/>
  <c r="N43" i="15"/>
  <c r="L43" i="15"/>
  <c r="H43" i="15"/>
  <c r="AK42" i="15"/>
  <c r="AJ42" i="15"/>
  <c r="AI42" i="15"/>
  <c r="AH42" i="15"/>
  <c r="AG42" i="15"/>
  <c r="AD42" i="15"/>
  <c r="AB42" i="15"/>
  <c r="Z42" i="15"/>
  <c r="X42" i="15"/>
  <c r="V42" i="15"/>
  <c r="T42" i="15"/>
  <c r="R42" i="15"/>
  <c r="P42" i="15"/>
  <c r="N42" i="15"/>
  <c r="L42" i="15"/>
  <c r="H42" i="15"/>
  <c r="AK41" i="15"/>
  <c r="AJ41" i="15"/>
  <c r="AI41" i="15"/>
  <c r="AH41" i="15"/>
  <c r="AG41" i="15"/>
  <c r="AD41" i="15"/>
  <c r="AB41" i="15"/>
  <c r="Z41" i="15"/>
  <c r="X41" i="15"/>
  <c r="V41" i="15"/>
  <c r="T41" i="15"/>
  <c r="R41" i="15"/>
  <c r="P41" i="15"/>
  <c r="N41" i="15"/>
  <c r="L41" i="15"/>
  <c r="H41" i="15"/>
  <c r="AK40" i="15"/>
  <c r="AJ40" i="15"/>
  <c r="AI40" i="15"/>
  <c r="AH40" i="15"/>
  <c r="AG40" i="15"/>
  <c r="AD40" i="15"/>
  <c r="AB40" i="15"/>
  <c r="Z40" i="15"/>
  <c r="X40" i="15"/>
  <c r="V40" i="15"/>
  <c r="T40" i="15"/>
  <c r="R40" i="15"/>
  <c r="P40" i="15"/>
  <c r="N40" i="15"/>
  <c r="L40" i="15"/>
  <c r="H40" i="15"/>
  <c r="AK39" i="15"/>
  <c r="AJ39" i="15"/>
  <c r="AI39" i="15"/>
  <c r="AH39" i="15"/>
  <c r="AG39" i="15"/>
  <c r="AD39" i="15"/>
  <c r="AB39" i="15"/>
  <c r="Z39" i="15"/>
  <c r="X39" i="15"/>
  <c r="V39" i="15"/>
  <c r="T39" i="15"/>
  <c r="R39" i="15"/>
  <c r="P39" i="15"/>
  <c r="N39" i="15"/>
  <c r="L39" i="15"/>
  <c r="H39" i="15"/>
  <c r="AK38" i="15"/>
  <c r="AJ38" i="15"/>
  <c r="AI38" i="15"/>
  <c r="AH38" i="15"/>
  <c r="AG38" i="15"/>
  <c r="AD38" i="15"/>
  <c r="AB38" i="15"/>
  <c r="Z38" i="15"/>
  <c r="X38" i="15"/>
  <c r="V38" i="15"/>
  <c r="T38" i="15"/>
  <c r="R38" i="15"/>
  <c r="P38" i="15"/>
  <c r="N38" i="15"/>
  <c r="L38" i="15"/>
  <c r="H38" i="15"/>
  <c r="AK37" i="15"/>
  <c r="AJ37" i="15"/>
  <c r="AI37" i="15"/>
  <c r="AH37" i="15"/>
  <c r="AG37" i="15"/>
  <c r="AD37" i="15"/>
  <c r="AB37" i="15"/>
  <c r="Z37" i="15"/>
  <c r="X37" i="15"/>
  <c r="V37" i="15"/>
  <c r="T37" i="15"/>
  <c r="R37" i="15"/>
  <c r="P37" i="15"/>
  <c r="N37" i="15"/>
  <c r="L37" i="15"/>
  <c r="H37" i="15"/>
  <c r="AK36" i="15"/>
  <c r="AJ36" i="15"/>
  <c r="AI36" i="15"/>
  <c r="AH36" i="15"/>
  <c r="AG36" i="15"/>
  <c r="AD36" i="15"/>
  <c r="AB36" i="15"/>
  <c r="Z36" i="15"/>
  <c r="X36" i="15"/>
  <c r="V36" i="15"/>
  <c r="T36" i="15"/>
  <c r="R36" i="15"/>
  <c r="P36" i="15"/>
  <c r="N36" i="15"/>
  <c r="L36" i="15"/>
  <c r="H36" i="15"/>
  <c r="AK35" i="15"/>
  <c r="AJ35" i="15"/>
  <c r="AI35" i="15"/>
  <c r="AH35" i="15"/>
  <c r="AG35" i="15"/>
  <c r="AD35" i="15"/>
  <c r="AB35" i="15"/>
  <c r="Z35" i="15"/>
  <c r="X35" i="15"/>
  <c r="V35" i="15"/>
  <c r="T35" i="15"/>
  <c r="R35" i="15"/>
  <c r="P35" i="15"/>
  <c r="N35" i="15"/>
  <c r="L35" i="15"/>
  <c r="H35" i="15"/>
  <c r="AK34" i="15"/>
  <c r="AJ34" i="15"/>
  <c r="AI34" i="15"/>
  <c r="AH34" i="15"/>
  <c r="AG34" i="15"/>
  <c r="AD34" i="15"/>
  <c r="AB34" i="15"/>
  <c r="Z34" i="15"/>
  <c r="X34" i="15"/>
  <c r="V34" i="15"/>
  <c r="T34" i="15"/>
  <c r="R34" i="15"/>
  <c r="P34" i="15"/>
  <c r="N34" i="15"/>
  <c r="L34" i="15"/>
  <c r="H34" i="15"/>
  <c r="AK33" i="15"/>
  <c r="AJ33" i="15"/>
  <c r="AI33" i="15"/>
  <c r="AH33" i="15"/>
  <c r="AG33" i="15"/>
  <c r="AD33" i="15"/>
  <c r="AB33" i="15"/>
  <c r="Z33" i="15"/>
  <c r="X33" i="15"/>
  <c r="V33" i="15"/>
  <c r="T33" i="15"/>
  <c r="R33" i="15"/>
  <c r="P33" i="15"/>
  <c r="N33" i="15"/>
  <c r="L33" i="15"/>
  <c r="H33" i="15"/>
  <c r="AK32" i="15"/>
  <c r="AJ32" i="15"/>
  <c r="AI32" i="15"/>
  <c r="AH32" i="15"/>
  <c r="AG32" i="15"/>
  <c r="AD32" i="15"/>
  <c r="AB32" i="15"/>
  <c r="Z32" i="15"/>
  <c r="X32" i="15"/>
  <c r="V32" i="15"/>
  <c r="T32" i="15"/>
  <c r="R32" i="15"/>
  <c r="P32" i="15"/>
  <c r="N32" i="15"/>
  <c r="L32" i="15"/>
  <c r="H32" i="15"/>
  <c r="G31" i="15"/>
  <c r="F31" i="15"/>
  <c r="E31" i="15"/>
  <c r="D31" i="15"/>
  <c r="C31" i="15"/>
  <c r="C66" i="14"/>
  <c r="D66" i="14" s="1"/>
  <c r="I66" i="14" s="1"/>
  <c r="L66" i="14" s="1"/>
  <c r="B66" i="14"/>
  <c r="G66" i="14" s="1"/>
  <c r="G65" i="14"/>
  <c r="D65" i="14"/>
  <c r="I65" i="14" s="1"/>
  <c r="L65" i="14" s="1"/>
  <c r="C65" i="14"/>
  <c r="B65" i="14"/>
  <c r="G64" i="14"/>
  <c r="I64" i="14" s="1"/>
  <c r="L64" i="14" s="1"/>
  <c r="D64" i="14"/>
  <c r="C64" i="14"/>
  <c r="B64" i="14"/>
  <c r="G63" i="14"/>
  <c r="I63" i="14" s="1"/>
  <c r="L63" i="14" s="1"/>
  <c r="D63" i="14"/>
  <c r="C63" i="14"/>
  <c r="B63" i="14"/>
  <c r="G62" i="14"/>
  <c r="I62" i="14" s="1"/>
  <c r="L62" i="14" s="1"/>
  <c r="D62" i="14"/>
  <c r="C62" i="14"/>
  <c r="B62" i="14"/>
  <c r="G61" i="14"/>
  <c r="I61" i="14" s="1"/>
  <c r="L61" i="14" s="1"/>
  <c r="D61" i="14"/>
  <c r="C61" i="14"/>
  <c r="B61" i="14"/>
  <c r="G60" i="14"/>
  <c r="I60" i="14" s="1"/>
  <c r="L60" i="14" s="1"/>
  <c r="D60" i="14"/>
  <c r="C60" i="14"/>
  <c r="B60" i="14"/>
  <c r="G59" i="14"/>
  <c r="I59" i="14" s="1"/>
  <c r="L59" i="14" s="1"/>
  <c r="D59" i="14"/>
  <c r="C59" i="14"/>
  <c r="B59" i="14"/>
  <c r="G58" i="14"/>
  <c r="I58" i="14" s="1"/>
  <c r="L58" i="14" s="1"/>
  <c r="D58" i="14"/>
  <c r="C58" i="14"/>
  <c r="B58" i="14"/>
  <c r="G57" i="14"/>
  <c r="I57" i="14" s="1"/>
  <c r="L57" i="14" s="1"/>
  <c r="D57" i="14"/>
  <c r="C57" i="14"/>
  <c r="B57" i="14"/>
  <c r="G56" i="14"/>
  <c r="I56" i="14" s="1"/>
  <c r="L56" i="14" s="1"/>
  <c r="D56" i="14"/>
  <c r="C56" i="14"/>
  <c r="B56" i="14"/>
  <c r="G55" i="14"/>
  <c r="I55" i="14" s="1"/>
  <c r="L55" i="14" s="1"/>
  <c r="O55" i="14" s="1"/>
  <c r="E55" i="14"/>
  <c r="E56" i="14" s="1"/>
  <c r="E57" i="14" s="1"/>
  <c r="E58" i="14" s="1"/>
  <c r="E59" i="14" s="1"/>
  <c r="E60" i="14" s="1"/>
  <c r="E61" i="14" s="1"/>
  <c r="E62" i="14" s="1"/>
  <c r="E63" i="14" s="1"/>
  <c r="E64" i="14" s="1"/>
  <c r="E65" i="14" s="1"/>
  <c r="E66" i="14" s="1"/>
  <c r="D55" i="14"/>
  <c r="C55" i="14"/>
  <c r="B55" i="14"/>
  <c r="AK51" i="14"/>
  <c r="AJ51" i="14"/>
  <c r="AI51" i="14"/>
  <c r="AH51" i="14"/>
  <c r="AG51" i="14"/>
  <c r="AD51" i="14"/>
  <c r="AB51" i="14"/>
  <c r="Z51" i="14"/>
  <c r="X51" i="14"/>
  <c r="V51" i="14"/>
  <c r="T51" i="14"/>
  <c r="R51" i="14"/>
  <c r="P51" i="14"/>
  <c r="N51" i="14"/>
  <c r="L51" i="14"/>
  <c r="H51" i="14"/>
  <c r="AK50" i="14"/>
  <c r="AJ50" i="14"/>
  <c r="AI50" i="14"/>
  <c r="AH50" i="14"/>
  <c r="AG50" i="14"/>
  <c r="AD50" i="14"/>
  <c r="AB50" i="14"/>
  <c r="Z50" i="14"/>
  <c r="X50" i="14"/>
  <c r="V50" i="14"/>
  <c r="T50" i="14"/>
  <c r="R50" i="14"/>
  <c r="P50" i="14"/>
  <c r="N50" i="14"/>
  <c r="L50" i="14"/>
  <c r="H50" i="14"/>
  <c r="AK49" i="14"/>
  <c r="AJ49" i="14"/>
  <c r="AI49" i="14"/>
  <c r="AH49" i="14"/>
  <c r="AG49" i="14"/>
  <c r="AD49" i="14"/>
  <c r="AB49" i="14"/>
  <c r="Z49" i="14"/>
  <c r="X49" i="14"/>
  <c r="V49" i="14"/>
  <c r="T49" i="14"/>
  <c r="R49" i="14"/>
  <c r="P49" i="14"/>
  <c r="N49" i="14"/>
  <c r="L49" i="14"/>
  <c r="H49" i="14"/>
  <c r="AK48" i="14"/>
  <c r="AJ48" i="14"/>
  <c r="AI48" i="14"/>
  <c r="AH48" i="14"/>
  <c r="AG48" i="14"/>
  <c r="AD48" i="14"/>
  <c r="AB48" i="14"/>
  <c r="Z48" i="14"/>
  <c r="X48" i="14"/>
  <c r="V48" i="14"/>
  <c r="T48" i="14"/>
  <c r="R48" i="14"/>
  <c r="P48" i="14"/>
  <c r="N48" i="14"/>
  <c r="L48" i="14"/>
  <c r="H48" i="14"/>
  <c r="AK47" i="14"/>
  <c r="AJ47" i="14"/>
  <c r="AI47" i="14"/>
  <c r="AH47" i="14"/>
  <c r="AG47" i="14"/>
  <c r="AD47" i="14"/>
  <c r="AB47" i="14"/>
  <c r="Z47" i="14"/>
  <c r="X47" i="14"/>
  <c r="V47" i="14"/>
  <c r="T47" i="14"/>
  <c r="R47" i="14"/>
  <c r="P47" i="14"/>
  <c r="N47" i="14"/>
  <c r="L47" i="14"/>
  <c r="H47" i="14"/>
  <c r="AK46" i="14"/>
  <c r="AJ46" i="14"/>
  <c r="AI46" i="14"/>
  <c r="AH46" i="14"/>
  <c r="AG46" i="14"/>
  <c r="AD46" i="14"/>
  <c r="AB46" i="14"/>
  <c r="Z46" i="14"/>
  <c r="X46" i="14"/>
  <c r="V46" i="14"/>
  <c r="T46" i="14"/>
  <c r="R46" i="14"/>
  <c r="P46" i="14"/>
  <c r="N46" i="14"/>
  <c r="L46" i="14"/>
  <c r="H46" i="14"/>
  <c r="AK45" i="14"/>
  <c r="AJ45" i="14"/>
  <c r="AI45" i="14"/>
  <c r="AH45" i="14"/>
  <c r="AG45" i="14"/>
  <c r="AD45" i="14"/>
  <c r="AB45" i="14"/>
  <c r="Z45" i="14"/>
  <c r="X45" i="14"/>
  <c r="V45" i="14"/>
  <c r="T45" i="14"/>
  <c r="R45" i="14"/>
  <c r="P45" i="14"/>
  <c r="N45" i="14"/>
  <c r="L45" i="14"/>
  <c r="H45" i="14"/>
  <c r="AK44" i="14"/>
  <c r="AJ44" i="14"/>
  <c r="AI44" i="14"/>
  <c r="AH44" i="14"/>
  <c r="AG44" i="14"/>
  <c r="AD44" i="14"/>
  <c r="AB44" i="14"/>
  <c r="Z44" i="14"/>
  <c r="X44" i="14"/>
  <c r="V44" i="14"/>
  <c r="T44" i="14"/>
  <c r="R44" i="14"/>
  <c r="P44" i="14"/>
  <c r="N44" i="14"/>
  <c r="L44" i="14"/>
  <c r="H44" i="14"/>
  <c r="AK43" i="14"/>
  <c r="AJ43" i="14"/>
  <c r="AI43" i="14"/>
  <c r="AH43" i="14"/>
  <c r="AG43" i="14"/>
  <c r="AD43" i="14"/>
  <c r="AB43" i="14"/>
  <c r="Z43" i="14"/>
  <c r="X43" i="14"/>
  <c r="V43" i="14"/>
  <c r="T43" i="14"/>
  <c r="R43" i="14"/>
  <c r="P43" i="14"/>
  <c r="N43" i="14"/>
  <c r="L43" i="14"/>
  <c r="H43" i="14"/>
  <c r="AK42" i="14"/>
  <c r="AJ42" i="14"/>
  <c r="AI42" i="14"/>
  <c r="AH42" i="14"/>
  <c r="AG42" i="14"/>
  <c r="AD42" i="14"/>
  <c r="AB42" i="14"/>
  <c r="Z42" i="14"/>
  <c r="X42" i="14"/>
  <c r="V42" i="14"/>
  <c r="T42" i="14"/>
  <c r="R42" i="14"/>
  <c r="P42" i="14"/>
  <c r="N42" i="14"/>
  <c r="L42" i="14"/>
  <c r="H42" i="14"/>
  <c r="AK41" i="14"/>
  <c r="AJ41" i="14"/>
  <c r="AI41" i="14"/>
  <c r="AH41" i="14"/>
  <c r="AG41" i="14"/>
  <c r="AD41" i="14"/>
  <c r="AB41" i="14"/>
  <c r="Z41" i="14"/>
  <c r="X41" i="14"/>
  <c r="V41" i="14"/>
  <c r="T41" i="14"/>
  <c r="R41" i="14"/>
  <c r="P41" i="14"/>
  <c r="N41" i="14"/>
  <c r="L41" i="14"/>
  <c r="H41" i="14"/>
  <c r="AK40" i="14"/>
  <c r="AJ40" i="14"/>
  <c r="AI40" i="14"/>
  <c r="AH40" i="14"/>
  <c r="AG40" i="14"/>
  <c r="AD40" i="14"/>
  <c r="AB40" i="14"/>
  <c r="Z40" i="14"/>
  <c r="X40" i="14"/>
  <c r="V40" i="14"/>
  <c r="T40" i="14"/>
  <c r="R40" i="14"/>
  <c r="P40" i="14"/>
  <c r="N40" i="14"/>
  <c r="L40" i="14"/>
  <c r="H40" i="14"/>
  <c r="AK39" i="14"/>
  <c r="AJ39" i="14"/>
  <c r="AI39" i="14"/>
  <c r="AH39" i="14"/>
  <c r="AG39" i="14"/>
  <c r="AD39" i="14"/>
  <c r="AB39" i="14"/>
  <c r="Z39" i="14"/>
  <c r="X39" i="14"/>
  <c r="V39" i="14"/>
  <c r="T39" i="14"/>
  <c r="R39" i="14"/>
  <c r="P39" i="14"/>
  <c r="N39" i="14"/>
  <c r="L39" i="14"/>
  <c r="H39" i="14"/>
  <c r="AK38" i="14"/>
  <c r="AJ38" i="14"/>
  <c r="AI38" i="14"/>
  <c r="AH38" i="14"/>
  <c r="AG38" i="14"/>
  <c r="AD38" i="14"/>
  <c r="AB38" i="14"/>
  <c r="Z38" i="14"/>
  <c r="X38" i="14"/>
  <c r="V38" i="14"/>
  <c r="T38" i="14"/>
  <c r="R38" i="14"/>
  <c r="P38" i="14"/>
  <c r="N38" i="14"/>
  <c r="L38" i="14"/>
  <c r="H38" i="14"/>
  <c r="AK37" i="14"/>
  <c r="AJ37" i="14"/>
  <c r="AI37" i="14"/>
  <c r="AH37" i="14"/>
  <c r="AG37" i="14"/>
  <c r="AD37" i="14"/>
  <c r="AB37" i="14"/>
  <c r="Z37" i="14"/>
  <c r="X37" i="14"/>
  <c r="V37" i="14"/>
  <c r="T37" i="14"/>
  <c r="R37" i="14"/>
  <c r="P37" i="14"/>
  <c r="N37" i="14"/>
  <c r="L37" i="14"/>
  <c r="H37" i="14"/>
  <c r="AK36" i="14"/>
  <c r="AJ36" i="14"/>
  <c r="AI36" i="14"/>
  <c r="AH36" i="14"/>
  <c r="AG36" i="14"/>
  <c r="AD36" i="14"/>
  <c r="AB36" i="14"/>
  <c r="Z36" i="14"/>
  <c r="X36" i="14"/>
  <c r="V36" i="14"/>
  <c r="T36" i="14"/>
  <c r="R36" i="14"/>
  <c r="P36" i="14"/>
  <c r="N36" i="14"/>
  <c r="L36" i="14"/>
  <c r="H36" i="14"/>
  <c r="AK35" i="14"/>
  <c r="AJ35" i="14"/>
  <c r="AI35" i="14"/>
  <c r="AH35" i="14"/>
  <c r="AG35" i="14"/>
  <c r="AD35" i="14"/>
  <c r="AB35" i="14"/>
  <c r="Z35" i="14"/>
  <c r="X35" i="14"/>
  <c r="V35" i="14"/>
  <c r="T35" i="14"/>
  <c r="R35" i="14"/>
  <c r="P35" i="14"/>
  <c r="N35" i="14"/>
  <c r="L35" i="14"/>
  <c r="H35" i="14"/>
  <c r="AK34" i="14"/>
  <c r="AJ34" i="14"/>
  <c r="AI34" i="14"/>
  <c r="AH34" i="14"/>
  <c r="AG34" i="14"/>
  <c r="AD34" i="14"/>
  <c r="AB34" i="14"/>
  <c r="Z34" i="14"/>
  <c r="X34" i="14"/>
  <c r="V34" i="14"/>
  <c r="T34" i="14"/>
  <c r="R34" i="14"/>
  <c r="P34" i="14"/>
  <c r="N34" i="14"/>
  <c r="L34" i="14"/>
  <c r="H34" i="14"/>
  <c r="AK33" i="14"/>
  <c r="AJ33" i="14"/>
  <c r="AI33" i="14"/>
  <c r="AH33" i="14"/>
  <c r="AG33" i="14"/>
  <c r="AD33" i="14"/>
  <c r="AB33" i="14"/>
  <c r="Z33" i="14"/>
  <c r="X33" i="14"/>
  <c r="V33" i="14"/>
  <c r="T33" i="14"/>
  <c r="R33" i="14"/>
  <c r="P33" i="14"/>
  <c r="N33" i="14"/>
  <c r="L33" i="14"/>
  <c r="H33" i="14"/>
  <c r="AK32" i="14"/>
  <c r="AJ32" i="14"/>
  <c r="AI32" i="14"/>
  <c r="AH32" i="14"/>
  <c r="AG32" i="14"/>
  <c r="AD32" i="14"/>
  <c r="AB32" i="14"/>
  <c r="Z32" i="14"/>
  <c r="X32" i="14"/>
  <c r="V32" i="14"/>
  <c r="T32" i="14"/>
  <c r="R32" i="14"/>
  <c r="P32" i="14"/>
  <c r="N32" i="14"/>
  <c r="L32" i="14"/>
  <c r="H32" i="14"/>
  <c r="G31" i="14"/>
  <c r="F31" i="14"/>
  <c r="E31" i="14"/>
  <c r="D31" i="14"/>
  <c r="C31" i="14"/>
  <c r="C66" i="13"/>
  <c r="B66" i="13"/>
  <c r="G66" i="13" s="1"/>
  <c r="C65" i="13"/>
  <c r="G65" i="13" s="1"/>
  <c r="B65" i="13"/>
  <c r="G64" i="13"/>
  <c r="D64" i="13"/>
  <c r="I64" i="13" s="1"/>
  <c r="L64" i="13" s="1"/>
  <c r="C64" i="13"/>
  <c r="B64" i="13"/>
  <c r="G63" i="13"/>
  <c r="D63" i="13"/>
  <c r="I63" i="13" s="1"/>
  <c r="L63" i="13" s="1"/>
  <c r="C63" i="13"/>
  <c r="B63" i="13"/>
  <c r="G62" i="13"/>
  <c r="D62" i="13"/>
  <c r="I62" i="13" s="1"/>
  <c r="L62" i="13" s="1"/>
  <c r="C62" i="13"/>
  <c r="B62" i="13"/>
  <c r="G61" i="13"/>
  <c r="D61" i="13"/>
  <c r="I61" i="13" s="1"/>
  <c r="L61" i="13" s="1"/>
  <c r="C61" i="13"/>
  <c r="B61" i="13"/>
  <c r="G60" i="13"/>
  <c r="D60" i="13"/>
  <c r="I60" i="13" s="1"/>
  <c r="L60" i="13" s="1"/>
  <c r="C60" i="13"/>
  <c r="B60" i="13"/>
  <c r="G59" i="13"/>
  <c r="D59" i="13"/>
  <c r="I59" i="13" s="1"/>
  <c r="L59" i="13" s="1"/>
  <c r="C59" i="13"/>
  <c r="B59" i="13"/>
  <c r="G58" i="13"/>
  <c r="D58" i="13"/>
  <c r="I58" i="13" s="1"/>
  <c r="L58" i="13" s="1"/>
  <c r="C58" i="13"/>
  <c r="B58" i="13"/>
  <c r="G57" i="13"/>
  <c r="D57" i="13"/>
  <c r="I57" i="13" s="1"/>
  <c r="L57" i="13" s="1"/>
  <c r="C57" i="13"/>
  <c r="B57" i="13"/>
  <c r="G56" i="13"/>
  <c r="D56" i="13"/>
  <c r="I56" i="13" s="1"/>
  <c r="L56" i="13" s="1"/>
  <c r="C56" i="13"/>
  <c r="B56" i="13"/>
  <c r="G55" i="13"/>
  <c r="D55" i="13"/>
  <c r="I55" i="13" s="1"/>
  <c r="L55" i="13" s="1"/>
  <c r="O55" i="13" s="1"/>
  <c r="C55" i="13"/>
  <c r="B55" i="13"/>
  <c r="AK51" i="13"/>
  <c r="AJ51" i="13"/>
  <c r="AI51" i="13"/>
  <c r="AH51" i="13"/>
  <c r="AG51" i="13"/>
  <c r="AD51" i="13"/>
  <c r="AB51" i="13"/>
  <c r="Z51" i="13"/>
  <c r="X51" i="13"/>
  <c r="V51" i="13"/>
  <c r="T51" i="13"/>
  <c r="R51" i="13"/>
  <c r="P51" i="13"/>
  <c r="N51" i="13"/>
  <c r="L51" i="13"/>
  <c r="H51" i="13"/>
  <c r="AK50" i="13"/>
  <c r="AJ50" i="13"/>
  <c r="AI50" i="13"/>
  <c r="AH50" i="13"/>
  <c r="AG50" i="13"/>
  <c r="AD50" i="13"/>
  <c r="AB50" i="13"/>
  <c r="Z50" i="13"/>
  <c r="X50" i="13"/>
  <c r="V50" i="13"/>
  <c r="T50" i="13"/>
  <c r="R50" i="13"/>
  <c r="P50" i="13"/>
  <c r="N50" i="13"/>
  <c r="L50" i="13"/>
  <c r="H50" i="13"/>
  <c r="AK49" i="13"/>
  <c r="AJ49" i="13"/>
  <c r="AI49" i="13"/>
  <c r="AH49" i="13"/>
  <c r="AG49" i="13"/>
  <c r="AD49" i="13"/>
  <c r="AB49" i="13"/>
  <c r="Z49" i="13"/>
  <c r="X49" i="13"/>
  <c r="V49" i="13"/>
  <c r="T49" i="13"/>
  <c r="R49" i="13"/>
  <c r="P49" i="13"/>
  <c r="N49" i="13"/>
  <c r="L49" i="13"/>
  <c r="H49" i="13"/>
  <c r="AK48" i="13"/>
  <c r="AJ48" i="13"/>
  <c r="AI48" i="13"/>
  <c r="AH48" i="13"/>
  <c r="AG48" i="13"/>
  <c r="AD48" i="13"/>
  <c r="AB48" i="13"/>
  <c r="Z48" i="13"/>
  <c r="X48" i="13"/>
  <c r="V48" i="13"/>
  <c r="T48" i="13"/>
  <c r="R48" i="13"/>
  <c r="P48" i="13"/>
  <c r="N48" i="13"/>
  <c r="L48" i="13"/>
  <c r="H48" i="13"/>
  <c r="AK47" i="13"/>
  <c r="AJ47" i="13"/>
  <c r="AI47" i="13"/>
  <c r="AH47" i="13"/>
  <c r="AG47" i="13"/>
  <c r="AD47" i="13"/>
  <c r="AB47" i="13"/>
  <c r="Z47" i="13"/>
  <c r="X47" i="13"/>
  <c r="V47" i="13"/>
  <c r="T47" i="13"/>
  <c r="R47" i="13"/>
  <c r="P47" i="13"/>
  <c r="N47" i="13"/>
  <c r="L47" i="13"/>
  <c r="H47" i="13"/>
  <c r="AK46" i="13"/>
  <c r="AJ46" i="13"/>
  <c r="AI46" i="13"/>
  <c r="AH46" i="13"/>
  <c r="AG46" i="13"/>
  <c r="AD46" i="13"/>
  <c r="AB46" i="13"/>
  <c r="Z46" i="13"/>
  <c r="X46" i="13"/>
  <c r="V46" i="13"/>
  <c r="T46" i="13"/>
  <c r="R46" i="13"/>
  <c r="P46" i="13"/>
  <c r="N46" i="13"/>
  <c r="L46" i="13"/>
  <c r="H46" i="13"/>
  <c r="AK45" i="13"/>
  <c r="AJ45" i="13"/>
  <c r="AI45" i="13"/>
  <c r="AH45" i="13"/>
  <c r="AG45" i="13"/>
  <c r="AD45" i="13"/>
  <c r="AB45" i="13"/>
  <c r="Z45" i="13"/>
  <c r="X45" i="13"/>
  <c r="V45" i="13"/>
  <c r="T45" i="13"/>
  <c r="R45" i="13"/>
  <c r="P45" i="13"/>
  <c r="N45" i="13"/>
  <c r="L45" i="13"/>
  <c r="H45" i="13"/>
  <c r="AK44" i="13"/>
  <c r="AJ44" i="13"/>
  <c r="AI44" i="13"/>
  <c r="AH44" i="13"/>
  <c r="AG44" i="13"/>
  <c r="AD44" i="13"/>
  <c r="AB44" i="13"/>
  <c r="Z44" i="13"/>
  <c r="X44" i="13"/>
  <c r="V44" i="13"/>
  <c r="T44" i="13"/>
  <c r="R44" i="13"/>
  <c r="P44" i="13"/>
  <c r="N44" i="13"/>
  <c r="L44" i="13"/>
  <c r="H44" i="13"/>
  <c r="AK43" i="13"/>
  <c r="AJ43" i="13"/>
  <c r="AI43" i="13"/>
  <c r="AH43" i="13"/>
  <c r="AG43" i="13"/>
  <c r="AD43" i="13"/>
  <c r="AB43" i="13"/>
  <c r="Z43" i="13"/>
  <c r="X43" i="13"/>
  <c r="V43" i="13"/>
  <c r="T43" i="13"/>
  <c r="R43" i="13"/>
  <c r="P43" i="13"/>
  <c r="N43" i="13"/>
  <c r="L43" i="13"/>
  <c r="H43" i="13"/>
  <c r="AK42" i="13"/>
  <c r="AJ42" i="13"/>
  <c r="AI42" i="13"/>
  <c r="AH42" i="13"/>
  <c r="AG42" i="13"/>
  <c r="AD42" i="13"/>
  <c r="AB42" i="13"/>
  <c r="Z42" i="13"/>
  <c r="X42" i="13"/>
  <c r="V42" i="13"/>
  <c r="T42" i="13"/>
  <c r="R42" i="13"/>
  <c r="P42" i="13"/>
  <c r="N42" i="13"/>
  <c r="L42" i="13"/>
  <c r="H42" i="13"/>
  <c r="AK41" i="13"/>
  <c r="AJ41" i="13"/>
  <c r="AI41" i="13"/>
  <c r="AH41" i="13"/>
  <c r="AG41" i="13"/>
  <c r="AD41" i="13"/>
  <c r="AB41" i="13"/>
  <c r="Z41" i="13"/>
  <c r="X41" i="13"/>
  <c r="V41" i="13"/>
  <c r="T41" i="13"/>
  <c r="R41" i="13"/>
  <c r="P41" i="13"/>
  <c r="N41" i="13"/>
  <c r="L41" i="13"/>
  <c r="H41" i="13"/>
  <c r="AK40" i="13"/>
  <c r="AJ40" i="13"/>
  <c r="AI40" i="13"/>
  <c r="AH40" i="13"/>
  <c r="AG40" i="13"/>
  <c r="AD40" i="13"/>
  <c r="AB40" i="13"/>
  <c r="Z40" i="13"/>
  <c r="X40" i="13"/>
  <c r="V40" i="13"/>
  <c r="T40" i="13"/>
  <c r="R40" i="13"/>
  <c r="P40" i="13"/>
  <c r="N40" i="13"/>
  <c r="L40" i="13"/>
  <c r="H40" i="13"/>
  <c r="AK39" i="13"/>
  <c r="AJ39" i="13"/>
  <c r="AI39" i="13"/>
  <c r="AH39" i="13"/>
  <c r="AG39" i="13"/>
  <c r="AD39" i="13"/>
  <c r="AB39" i="13"/>
  <c r="Z39" i="13"/>
  <c r="X39" i="13"/>
  <c r="V39" i="13"/>
  <c r="T39" i="13"/>
  <c r="R39" i="13"/>
  <c r="P39" i="13"/>
  <c r="N39" i="13"/>
  <c r="L39" i="13"/>
  <c r="H39" i="13"/>
  <c r="AK38" i="13"/>
  <c r="AJ38" i="13"/>
  <c r="AG38" i="13"/>
  <c r="AD38" i="13"/>
  <c r="AB38" i="13"/>
  <c r="T38" i="13"/>
  <c r="R38" i="13"/>
  <c r="P38" i="13"/>
  <c r="Z38" i="13" s="1"/>
  <c r="N38" i="13"/>
  <c r="X38" i="13" s="1"/>
  <c r="AI38" i="13" s="1"/>
  <c r="L38" i="13"/>
  <c r="V38" i="13" s="1"/>
  <c r="AH38" i="13" s="1"/>
  <c r="H38" i="13"/>
  <c r="AK37" i="13"/>
  <c r="AJ37" i="13"/>
  <c r="AI37" i="13"/>
  <c r="AH37" i="13"/>
  <c r="AG37" i="13"/>
  <c r="AD37" i="13"/>
  <c r="AB37" i="13"/>
  <c r="Z37" i="13"/>
  <c r="X37" i="13"/>
  <c r="V37" i="13"/>
  <c r="T37" i="13"/>
  <c r="R37" i="13"/>
  <c r="P37" i="13"/>
  <c r="N37" i="13"/>
  <c r="L37" i="13"/>
  <c r="H37" i="13"/>
  <c r="AK36" i="13"/>
  <c r="AJ36" i="13"/>
  <c r="AG36" i="13"/>
  <c r="AD36" i="13"/>
  <c r="AB36" i="13"/>
  <c r="T36" i="13"/>
  <c r="R36" i="13"/>
  <c r="P36" i="13"/>
  <c r="Z36" i="13" s="1"/>
  <c r="N36" i="13"/>
  <c r="X36" i="13" s="1"/>
  <c r="AI36" i="13" s="1"/>
  <c r="L36" i="13"/>
  <c r="V36" i="13" s="1"/>
  <c r="AH36" i="13" s="1"/>
  <c r="H36" i="13"/>
  <c r="AK35" i="13"/>
  <c r="AJ35" i="13"/>
  <c r="AG35" i="13"/>
  <c r="AD35" i="13"/>
  <c r="AB35" i="13"/>
  <c r="T35" i="13"/>
  <c r="R35" i="13"/>
  <c r="P35" i="13"/>
  <c r="Z35" i="13" s="1"/>
  <c r="N35" i="13"/>
  <c r="X35" i="13" s="1"/>
  <c r="AI35" i="13" s="1"/>
  <c r="L35" i="13"/>
  <c r="V35" i="13" s="1"/>
  <c r="AH35" i="13" s="1"/>
  <c r="H35" i="13"/>
  <c r="AK34" i="13"/>
  <c r="AJ34" i="13"/>
  <c r="AG34" i="13"/>
  <c r="AD34" i="13"/>
  <c r="AB34" i="13"/>
  <c r="T34" i="13"/>
  <c r="R34" i="13"/>
  <c r="P34" i="13"/>
  <c r="Z34" i="13" s="1"/>
  <c r="N34" i="13"/>
  <c r="X34" i="13" s="1"/>
  <c r="AI34" i="13" s="1"/>
  <c r="L34" i="13"/>
  <c r="V34" i="13" s="1"/>
  <c r="AH34" i="13" s="1"/>
  <c r="H34" i="13"/>
  <c r="AK33" i="13"/>
  <c r="AJ33" i="13"/>
  <c r="AG33" i="13"/>
  <c r="AD33" i="13"/>
  <c r="AB33" i="13"/>
  <c r="T33" i="13"/>
  <c r="R33" i="13"/>
  <c r="P33" i="13"/>
  <c r="Z33" i="13" s="1"/>
  <c r="N33" i="13"/>
  <c r="X33" i="13" s="1"/>
  <c r="AI33" i="13" s="1"/>
  <c r="L33" i="13"/>
  <c r="V33" i="13" s="1"/>
  <c r="AH33" i="13" s="1"/>
  <c r="H33" i="13"/>
  <c r="AK32" i="13"/>
  <c r="AJ32" i="13"/>
  <c r="AG32" i="13"/>
  <c r="AD32" i="13"/>
  <c r="AB32" i="13"/>
  <c r="T32" i="13"/>
  <c r="R32" i="13"/>
  <c r="P32" i="13"/>
  <c r="Z32" i="13" s="1"/>
  <c r="N32" i="13"/>
  <c r="X32" i="13" s="1"/>
  <c r="AI32" i="13" s="1"/>
  <c r="L32" i="13"/>
  <c r="V32" i="13" s="1"/>
  <c r="AH32" i="13" s="1"/>
  <c r="H32" i="13"/>
  <c r="G31" i="13"/>
  <c r="F31" i="13"/>
  <c r="E31" i="13"/>
  <c r="D31" i="13"/>
  <c r="C31" i="13"/>
  <c r="C66" i="12"/>
  <c r="B66" i="12"/>
  <c r="G66" i="12" s="1"/>
  <c r="G65" i="12"/>
  <c r="C65" i="12"/>
  <c r="D65" i="12" s="1"/>
  <c r="I65" i="12" s="1"/>
  <c r="L65" i="12" s="1"/>
  <c r="B65" i="12"/>
  <c r="D64" i="12"/>
  <c r="C64" i="12"/>
  <c r="B64" i="12"/>
  <c r="G64" i="12" s="1"/>
  <c r="D63" i="12"/>
  <c r="C63" i="12"/>
  <c r="B63" i="12"/>
  <c r="G63" i="12" s="1"/>
  <c r="D62" i="12"/>
  <c r="C62" i="12"/>
  <c r="B62" i="12"/>
  <c r="G62" i="12" s="1"/>
  <c r="D61" i="12"/>
  <c r="I61" i="12" s="1"/>
  <c r="L61" i="12" s="1"/>
  <c r="C61" i="12"/>
  <c r="B61" i="12"/>
  <c r="G61" i="12" s="1"/>
  <c r="D60" i="12"/>
  <c r="C60" i="12"/>
  <c r="B60" i="12"/>
  <c r="G60" i="12" s="1"/>
  <c r="D59" i="12"/>
  <c r="C59" i="12"/>
  <c r="B59" i="12"/>
  <c r="G59" i="12" s="1"/>
  <c r="D58" i="12"/>
  <c r="I58" i="12" s="1"/>
  <c r="L58" i="12" s="1"/>
  <c r="C58" i="12"/>
  <c r="B58" i="12"/>
  <c r="G58" i="12" s="1"/>
  <c r="D57" i="12"/>
  <c r="C57" i="12"/>
  <c r="B57" i="12"/>
  <c r="G57" i="12" s="1"/>
  <c r="D56" i="12"/>
  <c r="C56" i="12"/>
  <c r="B56" i="12"/>
  <c r="G56" i="12" s="1"/>
  <c r="D55" i="12"/>
  <c r="C55" i="12"/>
  <c r="B55" i="12"/>
  <c r="G55" i="12" s="1"/>
  <c r="AK51" i="12"/>
  <c r="AJ51" i="12"/>
  <c r="AI51" i="12"/>
  <c r="AH51" i="12"/>
  <c r="AG51" i="12"/>
  <c r="AD51" i="12"/>
  <c r="AB51" i="12"/>
  <c r="Z51" i="12"/>
  <c r="X51" i="12"/>
  <c r="V51" i="12"/>
  <c r="T51" i="12"/>
  <c r="R51" i="12"/>
  <c r="P51" i="12"/>
  <c r="N51" i="12"/>
  <c r="L51" i="12"/>
  <c r="H51" i="12"/>
  <c r="AK50" i="12"/>
  <c r="AJ50" i="12"/>
  <c r="AI50" i="12"/>
  <c r="AH50" i="12"/>
  <c r="AG50" i="12"/>
  <c r="AD50" i="12"/>
  <c r="AB50" i="12"/>
  <c r="Z50" i="12"/>
  <c r="X50" i="12"/>
  <c r="V50" i="12"/>
  <c r="T50" i="12"/>
  <c r="R50" i="12"/>
  <c r="P50" i="12"/>
  <c r="N50" i="12"/>
  <c r="L50" i="12"/>
  <c r="H50" i="12"/>
  <c r="AK49" i="12"/>
  <c r="AJ49" i="12"/>
  <c r="AI49" i="12"/>
  <c r="AH49" i="12"/>
  <c r="AG49" i="12"/>
  <c r="AD49" i="12"/>
  <c r="AB49" i="12"/>
  <c r="Z49" i="12"/>
  <c r="X49" i="12"/>
  <c r="V49" i="12"/>
  <c r="T49" i="12"/>
  <c r="R49" i="12"/>
  <c r="P49" i="12"/>
  <c r="N49" i="12"/>
  <c r="L49" i="12"/>
  <c r="H49" i="12"/>
  <c r="AK48" i="12"/>
  <c r="AJ48" i="12"/>
  <c r="AI48" i="12"/>
  <c r="AH48" i="12"/>
  <c r="AG48" i="12"/>
  <c r="AD48" i="12"/>
  <c r="AB48" i="12"/>
  <c r="Z48" i="12"/>
  <c r="X48" i="12"/>
  <c r="V48" i="12"/>
  <c r="T48" i="12"/>
  <c r="R48" i="12"/>
  <c r="P48" i="12"/>
  <c r="N48" i="12"/>
  <c r="L48" i="12"/>
  <c r="H48" i="12"/>
  <c r="AK47" i="12"/>
  <c r="AJ47" i="12"/>
  <c r="AI47" i="12"/>
  <c r="AH47" i="12"/>
  <c r="AG47" i="12"/>
  <c r="AD47" i="12"/>
  <c r="AB47" i="12"/>
  <c r="Z47" i="12"/>
  <c r="X47" i="12"/>
  <c r="V47" i="12"/>
  <c r="T47" i="12"/>
  <c r="R47" i="12"/>
  <c r="P47" i="12"/>
  <c r="N47" i="12"/>
  <c r="L47" i="12"/>
  <c r="H47" i="12"/>
  <c r="AK46" i="12"/>
  <c r="AJ46" i="12"/>
  <c r="AI46" i="12"/>
  <c r="AH46" i="12"/>
  <c r="AG46" i="12"/>
  <c r="AD46" i="12"/>
  <c r="AB46" i="12"/>
  <c r="Z46" i="12"/>
  <c r="X46" i="12"/>
  <c r="V46" i="12"/>
  <c r="T46" i="12"/>
  <c r="R46" i="12"/>
  <c r="P46" i="12"/>
  <c r="N46" i="12"/>
  <c r="L46" i="12"/>
  <c r="H46" i="12"/>
  <c r="AK45" i="12"/>
  <c r="AJ45" i="12"/>
  <c r="AI45" i="12"/>
  <c r="AH45" i="12"/>
  <c r="AG45" i="12"/>
  <c r="AD45" i="12"/>
  <c r="AB45" i="12"/>
  <c r="Z45" i="12"/>
  <c r="X45" i="12"/>
  <c r="V45" i="12"/>
  <c r="T45" i="12"/>
  <c r="R45" i="12"/>
  <c r="P45" i="12"/>
  <c r="N45" i="12"/>
  <c r="L45" i="12"/>
  <c r="H45" i="12"/>
  <c r="AK44" i="12"/>
  <c r="AJ44" i="12"/>
  <c r="AI44" i="12"/>
  <c r="AH44" i="12"/>
  <c r="AG44" i="12"/>
  <c r="AD44" i="12"/>
  <c r="AB44" i="12"/>
  <c r="Z44" i="12"/>
  <c r="X44" i="12"/>
  <c r="V44" i="12"/>
  <c r="T44" i="12"/>
  <c r="R44" i="12"/>
  <c r="P44" i="12"/>
  <c r="N44" i="12"/>
  <c r="L44" i="12"/>
  <c r="H44" i="12"/>
  <c r="AK43" i="12"/>
  <c r="AJ43" i="12"/>
  <c r="AI43" i="12"/>
  <c r="AH43" i="12"/>
  <c r="AG43" i="12"/>
  <c r="AD43" i="12"/>
  <c r="AB43" i="12"/>
  <c r="Z43" i="12"/>
  <c r="X43" i="12"/>
  <c r="V43" i="12"/>
  <c r="T43" i="12"/>
  <c r="R43" i="12"/>
  <c r="P43" i="12"/>
  <c r="N43" i="12"/>
  <c r="L43" i="12"/>
  <c r="H43" i="12"/>
  <c r="AK42" i="12"/>
  <c r="AJ42" i="12"/>
  <c r="AI42" i="12"/>
  <c r="AH42" i="12"/>
  <c r="AG42" i="12"/>
  <c r="AD42" i="12"/>
  <c r="AB42" i="12"/>
  <c r="Z42" i="12"/>
  <c r="X42" i="12"/>
  <c r="V42" i="12"/>
  <c r="T42" i="12"/>
  <c r="R42" i="12"/>
  <c r="P42" i="12"/>
  <c r="N42" i="12"/>
  <c r="L42" i="12"/>
  <c r="H42" i="12"/>
  <c r="AK41" i="12"/>
  <c r="AJ41" i="12"/>
  <c r="AI41" i="12"/>
  <c r="AH41" i="12"/>
  <c r="AG41" i="12"/>
  <c r="AD41" i="12"/>
  <c r="AB41" i="12"/>
  <c r="Z41" i="12"/>
  <c r="X41" i="12"/>
  <c r="V41" i="12"/>
  <c r="T41" i="12"/>
  <c r="R41" i="12"/>
  <c r="P41" i="12"/>
  <c r="N41" i="12"/>
  <c r="L41" i="12"/>
  <c r="H41" i="12"/>
  <c r="AK40" i="12"/>
  <c r="AJ40" i="12"/>
  <c r="AI40" i="12"/>
  <c r="AH40" i="12"/>
  <c r="AG40" i="12"/>
  <c r="AD40" i="12"/>
  <c r="AB40" i="12"/>
  <c r="Z40" i="12"/>
  <c r="X40" i="12"/>
  <c r="V40" i="12"/>
  <c r="T40" i="12"/>
  <c r="R40" i="12"/>
  <c r="P40" i="12"/>
  <c r="N40" i="12"/>
  <c r="L40" i="12"/>
  <c r="H40" i="12"/>
  <c r="AK39" i="12"/>
  <c r="AJ39" i="12"/>
  <c r="AI39" i="12"/>
  <c r="AH39" i="12"/>
  <c r="AG39" i="12"/>
  <c r="AD39" i="12"/>
  <c r="AB39" i="12"/>
  <c r="Z39" i="12"/>
  <c r="X39" i="12"/>
  <c r="V39" i="12"/>
  <c r="T39" i="12"/>
  <c r="R39" i="12"/>
  <c r="P39" i="12"/>
  <c r="N39" i="12"/>
  <c r="L39" i="12"/>
  <c r="H39" i="12"/>
  <c r="AK38" i="12"/>
  <c r="AJ38" i="12"/>
  <c r="AG38" i="12"/>
  <c r="AD38" i="12"/>
  <c r="AB38" i="12"/>
  <c r="T38" i="12"/>
  <c r="R38" i="12"/>
  <c r="P38" i="12"/>
  <c r="Z38" i="12" s="1"/>
  <c r="N38" i="12"/>
  <c r="X38" i="12" s="1"/>
  <c r="AI38" i="12" s="1"/>
  <c r="L38" i="12"/>
  <c r="V38" i="12" s="1"/>
  <c r="AH38" i="12" s="1"/>
  <c r="H38" i="12"/>
  <c r="AK37" i="12"/>
  <c r="AJ37" i="12"/>
  <c r="AI37" i="12"/>
  <c r="AH37" i="12"/>
  <c r="AG37" i="12"/>
  <c r="AD37" i="12"/>
  <c r="AB37" i="12"/>
  <c r="Z37" i="12"/>
  <c r="X37" i="12"/>
  <c r="V37" i="12"/>
  <c r="T37" i="12"/>
  <c r="R37" i="12"/>
  <c r="P37" i="12"/>
  <c r="N37" i="12"/>
  <c r="L37" i="12"/>
  <c r="H37" i="12"/>
  <c r="AK36" i="12"/>
  <c r="AJ36" i="12"/>
  <c r="AG36" i="12"/>
  <c r="AD36" i="12"/>
  <c r="AB36" i="12"/>
  <c r="X36" i="12"/>
  <c r="AI36" i="12" s="1"/>
  <c r="V36" i="12"/>
  <c r="AH36" i="12" s="1"/>
  <c r="T36" i="12"/>
  <c r="R36" i="12"/>
  <c r="P36" i="12"/>
  <c r="Z36" i="12" s="1"/>
  <c r="N36" i="12"/>
  <c r="L36" i="12"/>
  <c r="H36" i="12"/>
  <c r="AK35" i="12"/>
  <c r="AJ35" i="12"/>
  <c r="AG35" i="12"/>
  <c r="AD35" i="12"/>
  <c r="AB35" i="12"/>
  <c r="V35" i="12"/>
  <c r="AH35" i="12" s="1"/>
  <c r="T35" i="12"/>
  <c r="R35" i="12"/>
  <c r="P35" i="12"/>
  <c r="Z35" i="12" s="1"/>
  <c r="N35" i="12"/>
  <c r="X35" i="12" s="1"/>
  <c r="AI35" i="12" s="1"/>
  <c r="L35" i="12"/>
  <c r="H35" i="12"/>
  <c r="AK34" i="12"/>
  <c r="AJ34" i="12"/>
  <c r="AG34" i="12"/>
  <c r="AD34" i="12"/>
  <c r="AB34" i="12"/>
  <c r="T34" i="12"/>
  <c r="R34" i="12"/>
  <c r="P34" i="12"/>
  <c r="Z34" i="12" s="1"/>
  <c r="N34" i="12"/>
  <c r="X34" i="12" s="1"/>
  <c r="AI34" i="12" s="1"/>
  <c r="L34" i="12"/>
  <c r="V34" i="12" s="1"/>
  <c r="AH34" i="12" s="1"/>
  <c r="H34" i="12"/>
  <c r="AK33" i="12"/>
  <c r="AJ33" i="12"/>
  <c r="AG33" i="12"/>
  <c r="AD33" i="12"/>
  <c r="AB33" i="12"/>
  <c r="T33" i="12"/>
  <c r="R33" i="12"/>
  <c r="P33" i="12"/>
  <c r="Z33" i="12" s="1"/>
  <c r="N33" i="12"/>
  <c r="X33" i="12" s="1"/>
  <c r="AI33" i="12" s="1"/>
  <c r="L33" i="12"/>
  <c r="V33" i="12" s="1"/>
  <c r="AH33" i="12" s="1"/>
  <c r="H33" i="12"/>
  <c r="AK32" i="12"/>
  <c r="AJ32" i="12"/>
  <c r="AG32" i="12"/>
  <c r="AD32" i="12"/>
  <c r="AB32" i="12"/>
  <c r="V32" i="12"/>
  <c r="AH32" i="12" s="1"/>
  <c r="T32" i="12"/>
  <c r="R32" i="12"/>
  <c r="P32" i="12"/>
  <c r="Z32" i="12" s="1"/>
  <c r="N32" i="12"/>
  <c r="X32" i="12" s="1"/>
  <c r="AI32" i="12" s="1"/>
  <c r="L32" i="12"/>
  <c r="H32" i="12"/>
  <c r="G31" i="12"/>
  <c r="F31" i="12"/>
  <c r="E31" i="12"/>
  <c r="D31" i="12"/>
  <c r="C31" i="12"/>
  <c r="C66" i="11"/>
  <c r="B66" i="11"/>
  <c r="G66" i="11" s="1"/>
  <c r="D65" i="11"/>
  <c r="C65" i="11"/>
  <c r="B65" i="11"/>
  <c r="G65" i="11" s="1"/>
  <c r="C64" i="11"/>
  <c r="D64" i="11" s="1"/>
  <c r="B64" i="11"/>
  <c r="G64" i="11" s="1"/>
  <c r="C63" i="11"/>
  <c r="D63" i="11" s="1"/>
  <c r="B63" i="11"/>
  <c r="G63" i="11" s="1"/>
  <c r="C62" i="11"/>
  <c r="D62" i="11" s="1"/>
  <c r="I62" i="11" s="1"/>
  <c r="L62" i="11" s="1"/>
  <c r="B62" i="11"/>
  <c r="G62" i="11" s="1"/>
  <c r="C61" i="11"/>
  <c r="D61" i="11" s="1"/>
  <c r="B61" i="11"/>
  <c r="G61" i="11" s="1"/>
  <c r="C60" i="11"/>
  <c r="D60" i="11" s="1"/>
  <c r="B60" i="11"/>
  <c r="G60" i="11" s="1"/>
  <c r="C59" i="11"/>
  <c r="D59" i="11" s="1"/>
  <c r="B59" i="11"/>
  <c r="G59" i="11" s="1"/>
  <c r="C58" i="11"/>
  <c r="D58" i="11" s="1"/>
  <c r="I58" i="11" s="1"/>
  <c r="L58" i="11" s="1"/>
  <c r="B58" i="11"/>
  <c r="G58" i="11" s="1"/>
  <c r="C57" i="11"/>
  <c r="D57" i="11" s="1"/>
  <c r="B57" i="11"/>
  <c r="G57" i="11" s="1"/>
  <c r="C56" i="11"/>
  <c r="D56" i="11" s="1"/>
  <c r="B56" i="11"/>
  <c r="G56" i="11" s="1"/>
  <c r="C55" i="11"/>
  <c r="B55" i="11"/>
  <c r="G55" i="11" s="1"/>
  <c r="AK51" i="11"/>
  <c r="AJ51" i="11"/>
  <c r="AI51" i="11"/>
  <c r="AH51" i="11"/>
  <c r="AG51" i="11"/>
  <c r="AD51" i="11"/>
  <c r="AB51" i="11"/>
  <c r="Z51" i="11"/>
  <c r="X51" i="11"/>
  <c r="V51" i="11"/>
  <c r="T51" i="11"/>
  <c r="R51" i="11"/>
  <c r="P51" i="11"/>
  <c r="N51" i="11"/>
  <c r="L51" i="11"/>
  <c r="H51" i="11"/>
  <c r="AK50" i="11"/>
  <c r="AJ50" i="11"/>
  <c r="AI50" i="11"/>
  <c r="AH50" i="11"/>
  <c r="AG50" i="11"/>
  <c r="AD50" i="11"/>
  <c r="AB50" i="11"/>
  <c r="Z50" i="11"/>
  <c r="X50" i="11"/>
  <c r="V50" i="11"/>
  <c r="T50" i="11"/>
  <c r="R50" i="11"/>
  <c r="P50" i="11"/>
  <c r="N50" i="11"/>
  <c r="L50" i="11"/>
  <c r="H50" i="11"/>
  <c r="AK49" i="11"/>
  <c r="AJ49" i="11"/>
  <c r="AI49" i="11"/>
  <c r="AH49" i="11"/>
  <c r="AG49" i="11"/>
  <c r="AD49" i="11"/>
  <c r="AB49" i="11"/>
  <c r="Z49" i="11"/>
  <c r="X49" i="11"/>
  <c r="V49" i="11"/>
  <c r="T49" i="11"/>
  <c r="R49" i="11"/>
  <c r="P49" i="11"/>
  <c r="N49" i="11"/>
  <c r="L49" i="11"/>
  <c r="H49" i="11"/>
  <c r="AK48" i="11"/>
  <c r="AJ48" i="11"/>
  <c r="AI48" i="11"/>
  <c r="AH48" i="11"/>
  <c r="AG48" i="11"/>
  <c r="AD48" i="11"/>
  <c r="AB48" i="11"/>
  <c r="Z48" i="11"/>
  <c r="X48" i="11"/>
  <c r="V48" i="11"/>
  <c r="T48" i="11"/>
  <c r="R48" i="11"/>
  <c r="P48" i="11"/>
  <c r="N48" i="11"/>
  <c r="L48" i="11"/>
  <c r="H48" i="11"/>
  <c r="AK47" i="11"/>
  <c r="AJ47" i="11"/>
  <c r="AI47" i="11"/>
  <c r="AH47" i="11"/>
  <c r="AG47" i="11"/>
  <c r="AD47" i="11"/>
  <c r="AB47" i="11"/>
  <c r="Z47" i="11"/>
  <c r="X47" i="11"/>
  <c r="V47" i="11"/>
  <c r="T47" i="11"/>
  <c r="R47" i="11"/>
  <c r="P47" i="11"/>
  <c r="N47" i="11"/>
  <c r="L47" i="11"/>
  <c r="H47" i="11"/>
  <c r="AK46" i="11"/>
  <c r="AJ46" i="11"/>
  <c r="AI46" i="11"/>
  <c r="AH46" i="11"/>
  <c r="AG46" i="11"/>
  <c r="AD46" i="11"/>
  <c r="AB46" i="11"/>
  <c r="Z46" i="11"/>
  <c r="X46" i="11"/>
  <c r="V46" i="11"/>
  <c r="T46" i="11"/>
  <c r="R46" i="11"/>
  <c r="P46" i="11"/>
  <c r="N46" i="11"/>
  <c r="L46" i="11"/>
  <c r="H46" i="11"/>
  <c r="AK45" i="11"/>
  <c r="AJ45" i="11"/>
  <c r="AI45" i="11"/>
  <c r="AH45" i="11"/>
  <c r="AG45" i="11"/>
  <c r="AD45" i="11"/>
  <c r="AB45" i="11"/>
  <c r="Z45" i="11"/>
  <c r="X45" i="11"/>
  <c r="V45" i="11"/>
  <c r="T45" i="11"/>
  <c r="R45" i="11"/>
  <c r="P45" i="11"/>
  <c r="N45" i="11"/>
  <c r="L45" i="11"/>
  <c r="H45" i="11"/>
  <c r="AK44" i="11"/>
  <c r="AJ44" i="11"/>
  <c r="AI44" i="11"/>
  <c r="AH44" i="11"/>
  <c r="AG44" i="11"/>
  <c r="AD44" i="11"/>
  <c r="AB44" i="11"/>
  <c r="Z44" i="11"/>
  <c r="X44" i="11"/>
  <c r="V44" i="11"/>
  <c r="T44" i="11"/>
  <c r="R44" i="11"/>
  <c r="P44" i="11"/>
  <c r="N44" i="11"/>
  <c r="L44" i="11"/>
  <c r="H44" i="11"/>
  <c r="AK43" i="11"/>
  <c r="AJ43" i="11"/>
  <c r="AI43" i="11"/>
  <c r="AH43" i="11"/>
  <c r="AG43" i="11"/>
  <c r="AD43" i="11"/>
  <c r="AB43" i="11"/>
  <c r="Z43" i="11"/>
  <c r="X43" i="11"/>
  <c r="V43" i="11"/>
  <c r="T43" i="11"/>
  <c r="R43" i="11"/>
  <c r="P43" i="11"/>
  <c r="N43" i="11"/>
  <c r="L43" i="11"/>
  <c r="H43" i="11"/>
  <c r="AK42" i="11"/>
  <c r="AJ42" i="11"/>
  <c r="AI42" i="11"/>
  <c r="AH42" i="11"/>
  <c r="AG42" i="11"/>
  <c r="AD42" i="11"/>
  <c r="AB42" i="11"/>
  <c r="Z42" i="11"/>
  <c r="X42" i="11"/>
  <c r="V42" i="11"/>
  <c r="T42" i="11"/>
  <c r="R42" i="11"/>
  <c r="P42" i="11"/>
  <c r="N42" i="11"/>
  <c r="L42" i="11"/>
  <c r="H42" i="11"/>
  <c r="AK41" i="11"/>
  <c r="AJ41" i="11"/>
  <c r="AI41" i="11"/>
  <c r="AH41" i="11"/>
  <c r="AG41" i="11"/>
  <c r="AD41" i="11"/>
  <c r="AB41" i="11"/>
  <c r="Z41" i="11"/>
  <c r="X41" i="11"/>
  <c r="V41" i="11"/>
  <c r="T41" i="11"/>
  <c r="R41" i="11"/>
  <c r="P41" i="11"/>
  <c r="N41" i="11"/>
  <c r="L41" i="11"/>
  <c r="H41" i="11"/>
  <c r="AK40" i="11"/>
  <c r="AJ40" i="11"/>
  <c r="AI40" i="11"/>
  <c r="AH40" i="11"/>
  <c r="AG40" i="11"/>
  <c r="AD40" i="11"/>
  <c r="AB40" i="11"/>
  <c r="Z40" i="11"/>
  <c r="X40" i="11"/>
  <c r="V40" i="11"/>
  <c r="T40" i="11"/>
  <c r="R40" i="11"/>
  <c r="P40" i="11"/>
  <c r="N40" i="11"/>
  <c r="L40" i="11"/>
  <c r="H40" i="11"/>
  <c r="AK39" i="11"/>
  <c r="AJ39" i="11"/>
  <c r="AI39" i="11"/>
  <c r="AH39" i="11"/>
  <c r="AG39" i="11"/>
  <c r="AD39" i="11"/>
  <c r="AB39" i="11"/>
  <c r="Z39" i="11"/>
  <c r="X39" i="11"/>
  <c r="V39" i="11"/>
  <c r="T39" i="11"/>
  <c r="R39" i="11"/>
  <c r="P39" i="11"/>
  <c r="N39" i="11"/>
  <c r="L39" i="11"/>
  <c r="H39" i="11"/>
  <c r="AK38" i="11"/>
  <c r="AJ38" i="11"/>
  <c r="AI38" i="11"/>
  <c r="AG38" i="11"/>
  <c r="AD38" i="11"/>
  <c r="AB38" i="11"/>
  <c r="Z38" i="11"/>
  <c r="V38" i="11"/>
  <c r="AH38" i="11" s="1"/>
  <c r="T38" i="11"/>
  <c r="R38" i="11"/>
  <c r="P38" i="11"/>
  <c r="N38" i="11"/>
  <c r="X38" i="11" s="1"/>
  <c r="L38" i="11"/>
  <c r="H38" i="11"/>
  <c r="AK37" i="11"/>
  <c r="AJ37" i="11"/>
  <c r="AI37" i="11"/>
  <c r="AH37" i="11"/>
  <c r="AG37" i="11"/>
  <c r="AD37" i="11"/>
  <c r="AB37" i="11"/>
  <c r="Z37" i="11"/>
  <c r="X37" i="11"/>
  <c r="V37" i="11"/>
  <c r="T37" i="11"/>
  <c r="R37" i="11"/>
  <c r="P37" i="11"/>
  <c r="N37" i="11"/>
  <c r="L37" i="11"/>
  <c r="H37" i="11"/>
  <c r="AK36" i="11"/>
  <c r="AJ36" i="11"/>
  <c r="AI36" i="11"/>
  <c r="AG36" i="11"/>
  <c r="AD36" i="11"/>
  <c r="AB36" i="11"/>
  <c r="Z36" i="11"/>
  <c r="T36" i="11"/>
  <c r="R36" i="11"/>
  <c r="P36" i="11"/>
  <c r="N36" i="11"/>
  <c r="X36" i="11" s="1"/>
  <c r="L36" i="11"/>
  <c r="V36" i="11" s="1"/>
  <c r="AH36" i="11" s="1"/>
  <c r="H36" i="11"/>
  <c r="AK35" i="11"/>
  <c r="AJ35" i="11"/>
  <c r="AI35" i="11"/>
  <c r="AG35" i="11"/>
  <c r="AD35" i="11"/>
  <c r="AB35" i="11"/>
  <c r="Z35" i="11"/>
  <c r="V35" i="11"/>
  <c r="AH35" i="11" s="1"/>
  <c r="T35" i="11"/>
  <c r="R35" i="11"/>
  <c r="P35" i="11"/>
  <c r="N35" i="11"/>
  <c r="X35" i="11" s="1"/>
  <c r="L35" i="11"/>
  <c r="H35" i="11"/>
  <c r="AK34" i="11"/>
  <c r="AJ34" i="11"/>
  <c r="AI34" i="11"/>
  <c r="AG34" i="11"/>
  <c r="AD34" i="11"/>
  <c r="AB34" i="11"/>
  <c r="Z34" i="11"/>
  <c r="X34" i="11"/>
  <c r="V34" i="11"/>
  <c r="AH34" i="11" s="1"/>
  <c r="T34" i="11"/>
  <c r="R34" i="11"/>
  <c r="P34" i="11"/>
  <c r="N34" i="11"/>
  <c r="L34" i="11"/>
  <c r="H34" i="11"/>
  <c r="AK33" i="11"/>
  <c r="AJ33" i="11"/>
  <c r="AI33" i="11"/>
  <c r="AG33" i="11"/>
  <c r="AD33" i="11"/>
  <c r="AB33" i="11"/>
  <c r="Z33" i="11"/>
  <c r="V33" i="11"/>
  <c r="AH33" i="11" s="1"/>
  <c r="T33" i="11"/>
  <c r="R33" i="11"/>
  <c r="P33" i="11"/>
  <c r="N33" i="11"/>
  <c r="X33" i="11" s="1"/>
  <c r="L33" i="11"/>
  <c r="H33" i="11"/>
  <c r="AK32" i="11"/>
  <c r="AJ32" i="11"/>
  <c r="AI32" i="11"/>
  <c r="AG32" i="11"/>
  <c r="AD32" i="11"/>
  <c r="AB32" i="11"/>
  <c r="Z32" i="11"/>
  <c r="T32" i="11"/>
  <c r="R32" i="11"/>
  <c r="P32" i="11"/>
  <c r="N32" i="11"/>
  <c r="X32" i="11" s="1"/>
  <c r="L32" i="11"/>
  <c r="V32" i="11" s="1"/>
  <c r="AH32" i="11" s="1"/>
  <c r="H32" i="11"/>
  <c r="G31" i="11"/>
  <c r="F31" i="11"/>
  <c r="E31" i="11"/>
  <c r="D31" i="11"/>
  <c r="C31" i="11"/>
  <c r="B63" i="9"/>
  <c r="C63" i="9"/>
  <c r="B64" i="9"/>
  <c r="C64" i="9"/>
  <c r="B65" i="9"/>
  <c r="C65" i="9"/>
  <c r="B66" i="9"/>
  <c r="C66" i="9"/>
  <c r="D55" i="15" l="1"/>
  <c r="E55" i="15" s="1"/>
  <c r="I59" i="15"/>
  <c r="L59" i="15" s="1"/>
  <c r="I63" i="15"/>
  <c r="L63" i="15" s="1"/>
  <c r="D57" i="15"/>
  <c r="I57" i="15" s="1"/>
  <c r="L57" i="15" s="1"/>
  <c r="D59" i="15"/>
  <c r="D61" i="15"/>
  <c r="I61" i="15" s="1"/>
  <c r="L61" i="15" s="1"/>
  <c r="D63" i="15"/>
  <c r="D65" i="15"/>
  <c r="I65" i="15" s="1"/>
  <c r="L65" i="15" s="1"/>
  <c r="D56" i="15"/>
  <c r="E56" i="15" s="1"/>
  <c r="D58" i="15"/>
  <c r="I58" i="15" s="1"/>
  <c r="L58" i="15" s="1"/>
  <c r="D60" i="15"/>
  <c r="I60" i="15" s="1"/>
  <c r="L60" i="15" s="1"/>
  <c r="D62" i="15"/>
  <c r="I62" i="15" s="1"/>
  <c r="L62" i="15" s="1"/>
  <c r="D64" i="15"/>
  <c r="I64" i="15" s="1"/>
  <c r="L64" i="15" s="1"/>
  <c r="D66" i="15"/>
  <c r="I66" i="15" s="1"/>
  <c r="L66" i="15" s="1"/>
  <c r="O56" i="14"/>
  <c r="O57" i="14" s="1"/>
  <c r="O58" i="14" s="1"/>
  <c r="O59" i="14" s="1"/>
  <c r="O60" i="14" s="1"/>
  <c r="O61" i="14" s="1"/>
  <c r="O62" i="14" s="1"/>
  <c r="O63" i="14" s="1"/>
  <c r="O64" i="14" s="1"/>
  <c r="O65" i="14" s="1"/>
  <c r="O66" i="14" s="1"/>
  <c r="O56" i="13"/>
  <c r="O57" i="13"/>
  <c r="O58" i="13" s="1"/>
  <c r="O59" i="13" s="1"/>
  <c r="O60" i="13" s="1"/>
  <c r="O61" i="13" s="1"/>
  <c r="O62" i="13" s="1"/>
  <c r="O63" i="13" s="1"/>
  <c r="O64" i="13" s="1"/>
  <c r="E55" i="13"/>
  <c r="E56" i="13" s="1"/>
  <c r="E57" i="13" s="1"/>
  <c r="E58" i="13" s="1"/>
  <c r="E59" i="13" s="1"/>
  <c r="E60" i="13" s="1"/>
  <c r="E61" i="13" s="1"/>
  <c r="E62" i="13" s="1"/>
  <c r="E63" i="13" s="1"/>
  <c r="E64" i="13" s="1"/>
  <c r="E65" i="13" s="1"/>
  <c r="E66" i="13" s="1"/>
  <c r="X64" i="13" s="1"/>
  <c r="D65" i="13"/>
  <c r="I65" i="13" s="1"/>
  <c r="L65" i="13" s="1"/>
  <c r="D66" i="13"/>
  <c r="I66" i="13" s="1"/>
  <c r="L66" i="13" s="1"/>
  <c r="I64" i="12"/>
  <c r="L64" i="12" s="1"/>
  <c r="I59" i="12"/>
  <c r="L59" i="12" s="1"/>
  <c r="I62" i="12"/>
  <c r="L62" i="12" s="1"/>
  <c r="I57" i="12"/>
  <c r="L57" i="12" s="1"/>
  <c r="I60" i="12"/>
  <c r="L60" i="12" s="1"/>
  <c r="I56" i="12"/>
  <c r="L56" i="12" s="1"/>
  <c r="I55" i="12"/>
  <c r="L55" i="12" s="1"/>
  <c r="O55" i="12" s="1"/>
  <c r="I63" i="12"/>
  <c r="L63" i="12" s="1"/>
  <c r="E55" i="12"/>
  <c r="E56" i="12" s="1"/>
  <c r="E57" i="12" s="1"/>
  <c r="E58" i="12" s="1"/>
  <c r="E59" i="12" s="1"/>
  <c r="E60" i="12" s="1"/>
  <c r="E61" i="12" s="1"/>
  <c r="E62" i="12" s="1"/>
  <c r="E63" i="12" s="1"/>
  <c r="E64" i="12" s="1"/>
  <c r="E65" i="12" s="1"/>
  <c r="E66" i="12" s="1"/>
  <c r="X64" i="12" s="1"/>
  <c r="D66" i="12"/>
  <c r="I66" i="12" s="1"/>
  <c r="L66" i="12" s="1"/>
  <c r="I59" i="11"/>
  <c r="L59" i="11" s="1"/>
  <c r="I63" i="11"/>
  <c r="L63" i="11" s="1"/>
  <c r="I56" i="11"/>
  <c r="L56" i="11" s="1"/>
  <c r="I60" i="11"/>
  <c r="L60" i="11" s="1"/>
  <c r="I64" i="11"/>
  <c r="L64" i="11" s="1"/>
  <c r="I57" i="11"/>
  <c r="L57" i="11" s="1"/>
  <c r="I61" i="11"/>
  <c r="L61" i="11" s="1"/>
  <c r="I65" i="11"/>
  <c r="L65" i="11" s="1"/>
  <c r="D55" i="11"/>
  <c r="D66" i="11"/>
  <c r="I66" i="11" s="1"/>
  <c r="L66" i="11" s="1"/>
  <c r="E57" i="15" l="1"/>
  <c r="E58" i="15" s="1"/>
  <c r="E59" i="15" s="1"/>
  <c r="E60" i="15" s="1"/>
  <c r="E61" i="15" s="1"/>
  <c r="E62" i="15" s="1"/>
  <c r="E63" i="15" s="1"/>
  <c r="E64" i="15" s="1"/>
  <c r="E65" i="15" s="1"/>
  <c r="E66" i="15" s="1"/>
  <c r="X64" i="15" s="1"/>
  <c r="I55" i="15"/>
  <c r="L55" i="15" s="1"/>
  <c r="O55" i="15" s="1"/>
  <c r="I56" i="15"/>
  <c r="L56" i="15" s="1"/>
  <c r="O65" i="13"/>
  <c r="O66" i="13" s="1"/>
  <c r="X65" i="13" s="1"/>
  <c r="O56" i="12"/>
  <c r="O57" i="12" s="1"/>
  <c r="O58" i="12" s="1"/>
  <c r="O59" i="12" s="1"/>
  <c r="O60" i="12" s="1"/>
  <c r="O61" i="12" s="1"/>
  <c r="O62" i="12" s="1"/>
  <c r="O63" i="12" s="1"/>
  <c r="O64" i="12" s="1"/>
  <c r="O65" i="12" s="1"/>
  <c r="O66" i="12" s="1"/>
  <c r="X65" i="12" s="1"/>
  <c r="E55" i="11"/>
  <c r="E56" i="11" s="1"/>
  <c r="E57" i="11" s="1"/>
  <c r="E58" i="11" s="1"/>
  <c r="E59" i="11" s="1"/>
  <c r="E60" i="11" s="1"/>
  <c r="E61" i="11" s="1"/>
  <c r="E62" i="11" s="1"/>
  <c r="E63" i="11" s="1"/>
  <c r="E64" i="11" s="1"/>
  <c r="E65" i="11" s="1"/>
  <c r="E66" i="11" s="1"/>
  <c r="X64" i="11" s="1"/>
  <c r="I55" i="11"/>
  <c r="L55" i="11" s="1"/>
  <c r="O55" i="11" s="1"/>
  <c r="O56" i="11" s="1"/>
  <c r="O57" i="11" s="1"/>
  <c r="O58" i="11" s="1"/>
  <c r="O59" i="11" s="1"/>
  <c r="O60" i="11" s="1"/>
  <c r="O61" i="11" s="1"/>
  <c r="O62" i="11" s="1"/>
  <c r="O63" i="11" s="1"/>
  <c r="O64" i="11" s="1"/>
  <c r="O65" i="11" s="1"/>
  <c r="O66" i="11" s="1"/>
  <c r="X65" i="11" s="1"/>
  <c r="I56" i="3"/>
  <c r="I63" i="3"/>
  <c r="I64" i="3"/>
  <c r="I65" i="3"/>
  <c r="I66" i="3"/>
  <c r="I55" i="3"/>
  <c r="G56" i="3"/>
  <c r="G63" i="3"/>
  <c r="G64" i="3"/>
  <c r="G65" i="3"/>
  <c r="G66" i="3"/>
  <c r="G56" i="9"/>
  <c r="G57" i="9"/>
  <c r="G58" i="9"/>
  <c r="G63" i="9"/>
  <c r="G64" i="9"/>
  <c r="G65" i="9"/>
  <c r="G66" i="9"/>
  <c r="O56" i="15" l="1"/>
  <c r="O57" i="15" s="1"/>
  <c r="O58" i="15" s="1"/>
  <c r="O59" i="15" s="1"/>
  <c r="O60" i="15" s="1"/>
  <c r="O61" i="15" s="1"/>
  <c r="O62" i="15" s="1"/>
  <c r="O63" i="15" s="1"/>
  <c r="O64" i="15" s="1"/>
  <c r="O65" i="15" s="1"/>
  <c r="O66" i="15" s="1"/>
  <c r="X65" i="15" s="1"/>
  <c r="C31" i="9"/>
  <c r="G59" i="9" l="1"/>
  <c r="B61" i="9"/>
  <c r="G61" i="9" s="1"/>
  <c r="C61" i="9"/>
  <c r="B62" i="9"/>
  <c r="C62" i="9"/>
  <c r="G62" i="9" l="1"/>
  <c r="G60" i="9"/>
  <c r="L66" i="3"/>
  <c r="D66" i="3"/>
  <c r="L65" i="3"/>
  <c r="D65" i="3"/>
  <c r="L64" i="3"/>
  <c r="D64" i="3"/>
  <c r="L63" i="3"/>
  <c r="D63" i="3"/>
  <c r="B62" i="3"/>
  <c r="C61" i="3"/>
  <c r="B61" i="3"/>
  <c r="C60" i="3"/>
  <c r="B60" i="3"/>
  <c r="C59" i="3"/>
  <c r="B59" i="3"/>
  <c r="C58" i="3"/>
  <c r="B58" i="3"/>
  <c r="C57" i="3"/>
  <c r="L56" i="3"/>
  <c r="D56" i="3"/>
  <c r="G55" i="3"/>
  <c r="L55" i="3" s="1"/>
  <c r="O55" i="3" s="1"/>
  <c r="D55" i="3"/>
  <c r="E55" i="3" s="1"/>
  <c r="E56" i="3" s="1"/>
  <c r="D61" i="3" l="1"/>
  <c r="G61" i="3"/>
  <c r="I61" i="3" s="1"/>
  <c r="L61" i="3" s="1"/>
  <c r="D58" i="3"/>
  <c r="G58" i="3"/>
  <c r="I58" i="3" s="1"/>
  <c r="L58" i="3" s="1"/>
  <c r="G62" i="3"/>
  <c r="I62" i="3" s="1"/>
  <c r="L62" i="3" s="1"/>
  <c r="D60" i="3"/>
  <c r="G60" i="3"/>
  <c r="I60" i="3" s="1"/>
  <c r="L60" i="3" s="1"/>
  <c r="D62" i="3"/>
  <c r="G57" i="3"/>
  <c r="I57" i="3" s="1"/>
  <c r="L57" i="3" s="1"/>
  <c r="D59" i="3"/>
  <c r="G59" i="3"/>
  <c r="I59" i="3" s="1"/>
  <c r="L59" i="3" s="1"/>
  <c r="O56" i="3"/>
  <c r="D57" i="3"/>
  <c r="E57" i="3" s="1"/>
  <c r="E58" i="3" s="1"/>
  <c r="E59" i="3" s="1"/>
  <c r="E60" i="3" s="1"/>
  <c r="E61" i="3" s="1"/>
  <c r="E62" i="3" l="1"/>
  <c r="E63" i="3" s="1"/>
  <c r="E64" i="3" s="1"/>
  <c r="E65" i="3" s="1"/>
  <c r="E66" i="3" s="1"/>
  <c r="X64" i="3" s="1"/>
  <c r="O57" i="3"/>
  <c r="O58" i="3" s="1"/>
  <c r="O59" i="3" s="1"/>
  <c r="O60" i="3" s="1"/>
  <c r="O61" i="3" s="1"/>
  <c r="O62" i="3" s="1"/>
  <c r="O63" i="3" s="1"/>
  <c r="O64" i="3" s="1"/>
  <c r="O65" i="3" s="1"/>
  <c r="O66" i="3" s="1"/>
  <c r="X65" i="3" s="1"/>
  <c r="D66" i="9" l="1"/>
  <c r="I66" i="9" s="1"/>
  <c r="L66" i="9" s="1"/>
  <c r="D64" i="9"/>
  <c r="I64" i="9" s="1"/>
  <c r="D63" i="9"/>
  <c r="I63" i="9" s="1"/>
  <c r="D62" i="9"/>
  <c r="I62" i="9" s="1"/>
  <c r="D61" i="9"/>
  <c r="I61" i="9" s="1"/>
  <c r="D60" i="9"/>
  <c r="I60" i="9" s="1"/>
  <c r="D59" i="9"/>
  <c r="I59" i="9" s="1"/>
  <c r="D58" i="9"/>
  <c r="I58" i="9" s="1"/>
  <c r="D57" i="9"/>
  <c r="I57" i="9" s="1"/>
  <c r="D56" i="9"/>
  <c r="I56" i="9" s="1"/>
  <c r="G55" i="9"/>
  <c r="D55" i="9"/>
  <c r="E55" i="9" l="1"/>
  <c r="E56" i="9" s="1"/>
  <c r="E57" i="9" s="1"/>
  <c r="E58" i="9" s="1"/>
  <c r="E59" i="9" s="1"/>
  <c r="E60" i="9" s="1"/>
  <c r="E61" i="9" s="1"/>
  <c r="E62" i="9" s="1"/>
  <c r="E63" i="9" s="1"/>
  <c r="E64" i="9" s="1"/>
  <c r="I55" i="9"/>
  <c r="L55" i="9" s="1"/>
  <c r="O55" i="9" s="1"/>
  <c r="L56" i="9"/>
  <c r="L57" i="9"/>
  <c r="L58" i="9"/>
  <c r="L59" i="9"/>
  <c r="L60" i="9"/>
  <c r="L61" i="9"/>
  <c r="L62" i="9"/>
  <c r="L63" i="9"/>
  <c r="L64" i="9"/>
  <c r="D65" i="9"/>
  <c r="I65" i="9" s="1"/>
  <c r="L65" i="9" s="1"/>
  <c r="AG51" i="9"/>
  <c r="AD51" i="9"/>
  <c r="T51" i="9"/>
  <c r="R51" i="9"/>
  <c r="AB51" i="9" s="1"/>
  <c r="AK51" i="9" s="1"/>
  <c r="P51" i="9"/>
  <c r="Z51" i="9" s="1"/>
  <c r="AJ51" i="9" s="1"/>
  <c r="N51" i="9"/>
  <c r="X51" i="9" s="1"/>
  <c r="AI51" i="9" s="1"/>
  <c r="L51" i="9"/>
  <c r="V51" i="9" s="1"/>
  <c r="AH51" i="9" s="1"/>
  <c r="H51" i="9"/>
  <c r="AK50" i="9"/>
  <c r="AG50" i="9"/>
  <c r="AD50" i="9"/>
  <c r="V50" i="9"/>
  <c r="AH50" i="9" s="1"/>
  <c r="T50" i="9"/>
  <c r="R50" i="9"/>
  <c r="AB50" i="9" s="1"/>
  <c r="P50" i="9"/>
  <c r="Z50" i="9" s="1"/>
  <c r="AJ50" i="9" s="1"/>
  <c r="N50" i="9"/>
  <c r="X50" i="9" s="1"/>
  <c r="AI50" i="9" s="1"/>
  <c r="L50" i="9"/>
  <c r="H50" i="9"/>
  <c r="AG49" i="9"/>
  <c r="V49" i="9"/>
  <c r="AH49" i="9" s="1"/>
  <c r="T49" i="9"/>
  <c r="AD49" i="9" s="1"/>
  <c r="R49" i="9"/>
  <c r="AB49" i="9" s="1"/>
  <c r="AK49" i="9" s="1"/>
  <c r="P49" i="9"/>
  <c r="Z49" i="9" s="1"/>
  <c r="AJ49" i="9" s="1"/>
  <c r="N49" i="9"/>
  <c r="X49" i="9" s="1"/>
  <c r="AI49" i="9" s="1"/>
  <c r="L49" i="9"/>
  <c r="H49" i="9"/>
  <c r="AG48" i="9"/>
  <c r="AD48" i="9"/>
  <c r="V48" i="9"/>
  <c r="AH48" i="9" s="1"/>
  <c r="T48" i="9"/>
  <c r="R48" i="9"/>
  <c r="AB48" i="9" s="1"/>
  <c r="AK48" i="9" s="1"/>
  <c r="P48" i="9"/>
  <c r="Z48" i="9" s="1"/>
  <c r="N48" i="9"/>
  <c r="X48" i="9" s="1"/>
  <c r="AI48" i="9" s="1"/>
  <c r="L48" i="9"/>
  <c r="H48" i="9"/>
  <c r="AG47" i="9"/>
  <c r="AD47" i="9"/>
  <c r="T47" i="9"/>
  <c r="R47" i="9"/>
  <c r="AB47" i="9" s="1"/>
  <c r="AK47" i="9" s="1"/>
  <c r="P47" i="9"/>
  <c r="Z47" i="9" s="1"/>
  <c r="N47" i="9"/>
  <c r="X47" i="9" s="1"/>
  <c r="AI47" i="9" s="1"/>
  <c r="L47" i="9"/>
  <c r="V47" i="9" s="1"/>
  <c r="AH47" i="9" s="1"/>
  <c r="H47" i="9"/>
  <c r="AG46" i="9"/>
  <c r="T46" i="9"/>
  <c r="AD46" i="9" s="1"/>
  <c r="R46" i="9"/>
  <c r="AB46" i="9" s="1"/>
  <c r="AK46" i="9" s="1"/>
  <c r="P46" i="9"/>
  <c r="Z46" i="9" s="1"/>
  <c r="N46" i="9"/>
  <c r="X46" i="9" s="1"/>
  <c r="AI46" i="9" s="1"/>
  <c r="L46" i="9"/>
  <c r="V46" i="9" s="1"/>
  <c r="AH46" i="9" s="1"/>
  <c r="H46" i="9"/>
  <c r="AG45" i="9"/>
  <c r="T45" i="9"/>
  <c r="AD45" i="9" s="1"/>
  <c r="R45" i="9"/>
  <c r="AB45" i="9" s="1"/>
  <c r="AK45" i="9" s="1"/>
  <c r="P45" i="9"/>
  <c r="Z45" i="9" s="1"/>
  <c r="N45" i="9"/>
  <c r="X45" i="9" s="1"/>
  <c r="AI45" i="9" s="1"/>
  <c r="L45" i="9"/>
  <c r="V45" i="9" s="1"/>
  <c r="AH45" i="9" s="1"/>
  <c r="H45" i="9"/>
  <c r="AG44" i="9"/>
  <c r="T44" i="9"/>
  <c r="AD44" i="9" s="1"/>
  <c r="R44" i="9"/>
  <c r="AB44" i="9" s="1"/>
  <c r="AK44" i="9" s="1"/>
  <c r="P44" i="9"/>
  <c r="Z44" i="9" s="1"/>
  <c r="N44" i="9"/>
  <c r="X44" i="9" s="1"/>
  <c r="AI44" i="9" s="1"/>
  <c r="L44" i="9"/>
  <c r="V44" i="9" s="1"/>
  <c r="AH44" i="9" s="1"/>
  <c r="H44" i="9"/>
  <c r="AI43" i="9"/>
  <c r="AG43" i="9"/>
  <c r="Z43" i="9"/>
  <c r="T43" i="9"/>
  <c r="AD43" i="9" s="1"/>
  <c r="R43" i="9"/>
  <c r="AB43" i="9" s="1"/>
  <c r="AK43" i="9" s="1"/>
  <c r="P43" i="9"/>
  <c r="N43" i="9"/>
  <c r="X43" i="9" s="1"/>
  <c r="L43" i="9"/>
  <c r="V43" i="9" s="1"/>
  <c r="AH43" i="9" s="1"/>
  <c r="H43" i="9"/>
  <c r="AG42" i="9"/>
  <c r="T42" i="9"/>
  <c r="AD42" i="9" s="1"/>
  <c r="R42" i="9"/>
  <c r="AB42" i="9" s="1"/>
  <c r="AK42" i="9" s="1"/>
  <c r="P42" i="9"/>
  <c r="Z42" i="9" s="1"/>
  <c r="N42" i="9"/>
  <c r="X42" i="9" s="1"/>
  <c r="AI42" i="9" s="1"/>
  <c r="L42" i="9"/>
  <c r="V42" i="9" s="1"/>
  <c r="AH42" i="9" s="1"/>
  <c r="H42" i="9"/>
  <c r="AG41" i="9"/>
  <c r="T41" i="9"/>
  <c r="AD41" i="9" s="1"/>
  <c r="R41" i="9"/>
  <c r="AB41" i="9" s="1"/>
  <c r="AK41" i="9" s="1"/>
  <c r="P41" i="9"/>
  <c r="Z41" i="9" s="1"/>
  <c r="N41" i="9"/>
  <c r="X41" i="9" s="1"/>
  <c r="AI41" i="9" s="1"/>
  <c r="L41" i="9"/>
  <c r="V41" i="9" s="1"/>
  <c r="AH41" i="9" s="1"/>
  <c r="H41" i="9"/>
  <c r="AG40" i="9"/>
  <c r="T40" i="9"/>
  <c r="AD40" i="9" s="1"/>
  <c r="R40" i="9"/>
  <c r="AB40" i="9" s="1"/>
  <c r="AK40" i="9" s="1"/>
  <c r="P40" i="9"/>
  <c r="Z40" i="9" s="1"/>
  <c r="AJ40" i="9" s="1"/>
  <c r="N40" i="9"/>
  <c r="X40" i="9" s="1"/>
  <c r="AI40" i="9" s="1"/>
  <c r="L40" i="9"/>
  <c r="V40" i="9" s="1"/>
  <c r="AH40" i="9" s="1"/>
  <c r="H40" i="9"/>
  <c r="AG39" i="9"/>
  <c r="AD39" i="9"/>
  <c r="T39" i="9"/>
  <c r="R39" i="9"/>
  <c r="AB39" i="9" s="1"/>
  <c r="AK39" i="9" s="1"/>
  <c r="P39" i="9"/>
  <c r="Z39" i="9" s="1"/>
  <c r="AJ39" i="9" s="1"/>
  <c r="N39" i="9"/>
  <c r="X39" i="9" s="1"/>
  <c r="L39" i="9"/>
  <c r="V39" i="9" s="1"/>
  <c r="AH39" i="9" s="1"/>
  <c r="H39" i="9"/>
  <c r="AG38" i="9"/>
  <c r="T38" i="9"/>
  <c r="AD38" i="9" s="1"/>
  <c r="R38" i="9"/>
  <c r="AB38" i="9" s="1"/>
  <c r="AK38" i="9" s="1"/>
  <c r="P38" i="9"/>
  <c r="Z38" i="9" s="1"/>
  <c r="AJ38" i="9" s="1"/>
  <c r="N38" i="9"/>
  <c r="X38" i="9" s="1"/>
  <c r="AI38" i="9" s="1"/>
  <c r="L38" i="9"/>
  <c r="V38" i="9" s="1"/>
  <c r="AH38" i="9" s="1"/>
  <c r="H38" i="9"/>
  <c r="AG37" i="9"/>
  <c r="T37" i="9"/>
  <c r="AD37" i="9" s="1"/>
  <c r="R37" i="9"/>
  <c r="AB37" i="9" s="1"/>
  <c r="AK37" i="9" s="1"/>
  <c r="P37" i="9"/>
  <c r="Z37" i="9" s="1"/>
  <c r="N37" i="9"/>
  <c r="X37" i="9" s="1"/>
  <c r="AI37" i="9" s="1"/>
  <c r="L37" i="9"/>
  <c r="V37" i="9" s="1"/>
  <c r="AH37" i="9" s="1"/>
  <c r="H37" i="9"/>
  <c r="AG36" i="9"/>
  <c r="T36" i="9"/>
  <c r="AD36" i="9" s="1"/>
  <c r="R36" i="9"/>
  <c r="AB36" i="9" s="1"/>
  <c r="AK36" i="9" s="1"/>
  <c r="P36" i="9"/>
  <c r="Z36" i="9" s="1"/>
  <c r="N36" i="9"/>
  <c r="X36" i="9" s="1"/>
  <c r="AI36" i="9" s="1"/>
  <c r="V36" i="9"/>
  <c r="AH36" i="9" s="1"/>
  <c r="H36" i="9"/>
  <c r="AG35" i="9"/>
  <c r="T35" i="9"/>
  <c r="AD35" i="9" s="1"/>
  <c r="R35" i="9"/>
  <c r="AB35" i="9" s="1"/>
  <c r="AK35" i="9" s="1"/>
  <c r="P35" i="9"/>
  <c r="Z35" i="9" s="1"/>
  <c r="AJ35" i="9" s="1"/>
  <c r="N35" i="9"/>
  <c r="X35" i="9" s="1"/>
  <c r="AI35" i="9" s="1"/>
  <c r="L35" i="9"/>
  <c r="V35" i="9" s="1"/>
  <c r="AH35" i="9" s="1"/>
  <c r="H35" i="9"/>
  <c r="AG34" i="9"/>
  <c r="T34" i="9"/>
  <c r="AD34" i="9" s="1"/>
  <c r="R34" i="9"/>
  <c r="AB34" i="9" s="1"/>
  <c r="AK34" i="9" s="1"/>
  <c r="P34" i="9"/>
  <c r="Z34" i="9" s="1"/>
  <c r="AJ34" i="9" s="1"/>
  <c r="N34" i="9"/>
  <c r="X34" i="9" s="1"/>
  <c r="AI34" i="9" s="1"/>
  <c r="L34" i="9"/>
  <c r="V34" i="9" s="1"/>
  <c r="AH34" i="9" s="1"/>
  <c r="H34" i="9"/>
  <c r="AG33" i="9"/>
  <c r="T33" i="9"/>
  <c r="AD33" i="9" s="1"/>
  <c r="R33" i="9"/>
  <c r="AB33" i="9" s="1"/>
  <c r="AK33" i="9" s="1"/>
  <c r="P33" i="9"/>
  <c r="Z33" i="9" s="1"/>
  <c r="AJ33" i="9" s="1"/>
  <c r="N33" i="9"/>
  <c r="X33" i="9" s="1"/>
  <c r="L33" i="9"/>
  <c r="V33" i="9" s="1"/>
  <c r="AH33" i="9" s="1"/>
  <c r="H33" i="9"/>
  <c r="AG32" i="9"/>
  <c r="T32" i="9"/>
  <c r="AD32" i="9" s="1"/>
  <c r="R32" i="9"/>
  <c r="AB32" i="9" s="1"/>
  <c r="AK32" i="9" s="1"/>
  <c r="P32" i="9"/>
  <c r="Z32" i="9" s="1"/>
  <c r="AJ32" i="9" s="1"/>
  <c r="N32" i="9"/>
  <c r="X32" i="9" s="1"/>
  <c r="AI32" i="9" s="1"/>
  <c r="L32" i="9"/>
  <c r="V32" i="9" s="1"/>
  <c r="AH32" i="9" s="1"/>
  <c r="H32" i="9"/>
  <c r="G31" i="9"/>
  <c r="F31" i="9"/>
  <c r="E31" i="9"/>
  <c r="D31" i="9"/>
  <c r="AI39" i="9" l="1"/>
  <c r="AJ37" i="9"/>
  <c r="E65" i="9"/>
  <c r="E66" i="9" s="1"/>
  <c r="X64" i="9" s="1"/>
  <c r="O56" i="9"/>
  <c r="O57" i="9" s="1"/>
  <c r="O58" i="9" s="1"/>
  <c r="O59" i="9" s="1"/>
  <c r="O60" i="9" s="1"/>
  <c r="O61" i="9" s="1"/>
  <c r="O62" i="9" s="1"/>
  <c r="O63" i="9" s="1"/>
  <c r="O64" i="9" s="1"/>
  <c r="O65" i="9" s="1"/>
  <c r="O66" i="9" s="1"/>
  <c r="X65" i="9" s="1"/>
  <c r="AI33" i="9"/>
  <c r="AJ48" i="9"/>
  <c r="AJ36" i="9"/>
  <c r="AJ41" i="9"/>
  <c r="AJ43" i="9"/>
  <c r="AJ45" i="9"/>
  <c r="AJ47" i="9"/>
  <c r="AJ42" i="9"/>
  <c r="AJ44" i="9"/>
  <c r="AJ46" i="9"/>
  <c r="G31" i="3" l="1"/>
  <c r="F31" i="3"/>
  <c r="E31" i="3"/>
  <c r="D31" i="3"/>
  <c r="C31" i="3"/>
  <c r="AI36" i="3"/>
  <c r="AI41" i="3"/>
  <c r="AI42" i="3"/>
  <c r="AI43" i="3"/>
  <c r="AI44" i="3"/>
  <c r="AI45" i="3"/>
  <c r="AI46" i="3"/>
  <c r="AI47" i="3"/>
  <c r="AI48" i="3"/>
  <c r="AI49" i="3"/>
  <c r="AI50" i="3"/>
  <c r="AI51" i="3"/>
  <c r="V34" i="3"/>
  <c r="V36" i="3"/>
  <c r="V37" i="3"/>
  <c r="V38" i="3"/>
  <c r="V39" i="3"/>
  <c r="V40" i="3"/>
  <c r="AH40" i="3" s="1"/>
  <c r="V41" i="3"/>
  <c r="V42" i="3"/>
  <c r="V43" i="3"/>
  <c r="V44" i="3"/>
  <c r="V45" i="3"/>
  <c r="V46" i="3"/>
  <c r="V47" i="3"/>
  <c r="V48" i="3"/>
  <c r="V49" i="3"/>
  <c r="V50" i="3"/>
  <c r="V51" i="3"/>
  <c r="T33" i="3"/>
  <c r="T34" i="3"/>
  <c r="T35" i="3"/>
  <c r="T36" i="3"/>
  <c r="T37" i="3"/>
  <c r="T38" i="3"/>
  <c r="T39" i="3"/>
  <c r="T40" i="3"/>
  <c r="T41" i="3"/>
  <c r="T42" i="3"/>
  <c r="T43" i="3"/>
  <c r="T44" i="3"/>
  <c r="T45" i="3"/>
  <c r="T46" i="3"/>
  <c r="T47" i="3"/>
  <c r="T48" i="3"/>
  <c r="T49" i="3"/>
  <c r="T50" i="3"/>
  <c r="T51" i="3"/>
  <c r="R33" i="3"/>
  <c r="R34" i="3"/>
  <c r="R35" i="3"/>
  <c r="R36" i="3"/>
  <c r="R37" i="3"/>
  <c r="R38" i="3"/>
  <c r="R39" i="3"/>
  <c r="R40" i="3"/>
  <c r="R41" i="3"/>
  <c r="R42" i="3"/>
  <c r="R43" i="3"/>
  <c r="R44" i="3"/>
  <c r="R45" i="3"/>
  <c r="R46" i="3"/>
  <c r="R47" i="3"/>
  <c r="R48" i="3"/>
  <c r="R49" i="3"/>
  <c r="R50" i="3"/>
  <c r="R51" i="3"/>
  <c r="P33" i="3"/>
  <c r="P34" i="3"/>
  <c r="P35" i="3"/>
  <c r="P36" i="3"/>
  <c r="P37" i="3"/>
  <c r="P38" i="3"/>
  <c r="P39" i="3"/>
  <c r="P40" i="3"/>
  <c r="P41" i="3"/>
  <c r="P42" i="3"/>
  <c r="P43" i="3"/>
  <c r="P44" i="3"/>
  <c r="P45" i="3"/>
  <c r="P46" i="3"/>
  <c r="P47" i="3"/>
  <c r="P48" i="3"/>
  <c r="P49" i="3"/>
  <c r="P50" i="3"/>
  <c r="P51" i="3"/>
  <c r="N33" i="3"/>
  <c r="N34" i="3"/>
  <c r="N35" i="3"/>
  <c r="N36" i="3"/>
  <c r="N37" i="3"/>
  <c r="N38" i="3"/>
  <c r="N39" i="3"/>
  <c r="N40" i="3"/>
  <c r="X40" i="3" s="1"/>
  <c r="AI40" i="3" s="1"/>
  <c r="N41" i="3"/>
  <c r="N42" i="3"/>
  <c r="N43" i="3"/>
  <c r="N44" i="3"/>
  <c r="N45" i="3"/>
  <c r="N46" i="3"/>
  <c r="N47" i="3"/>
  <c r="N48" i="3"/>
  <c r="N49" i="3"/>
  <c r="N50" i="3"/>
  <c r="N51" i="3"/>
  <c r="L33" i="3"/>
  <c r="V33" i="3" s="1"/>
  <c r="L34" i="3"/>
  <c r="L35" i="3"/>
  <c r="V35" i="3" s="1"/>
  <c r="L36" i="3"/>
  <c r="L37" i="3"/>
  <c r="L38" i="3"/>
  <c r="L39" i="3"/>
  <c r="L40" i="3"/>
  <c r="L41" i="3"/>
  <c r="L42" i="3"/>
  <c r="L43" i="3"/>
  <c r="L44" i="3"/>
  <c r="L45" i="3"/>
  <c r="L46" i="3"/>
  <c r="L47" i="3"/>
  <c r="L48" i="3"/>
  <c r="L49" i="3"/>
  <c r="L50" i="3"/>
  <c r="L51" i="3"/>
  <c r="T32" i="3"/>
  <c r="R32" i="3"/>
  <c r="P32" i="3"/>
  <c r="N32" i="3"/>
  <c r="L32" i="3"/>
  <c r="V32" i="3" s="1"/>
  <c r="AK51" i="3"/>
  <c r="AJ51" i="3"/>
  <c r="AH51" i="3"/>
  <c r="AG51" i="3"/>
  <c r="AD51" i="3"/>
  <c r="AB51" i="3"/>
  <c r="Z51" i="3"/>
  <c r="X51" i="3"/>
  <c r="H51" i="3"/>
  <c r="AK50" i="3"/>
  <c r="AJ50" i="3"/>
  <c r="AH50" i="3"/>
  <c r="AG50" i="3"/>
  <c r="AD50" i="3"/>
  <c r="AB50" i="3"/>
  <c r="Z50" i="3"/>
  <c r="X50" i="3"/>
  <c r="H50" i="3"/>
  <c r="AK49" i="3"/>
  <c r="AJ49" i="3"/>
  <c r="AH49" i="3"/>
  <c r="AG49" i="3"/>
  <c r="AD49" i="3"/>
  <c r="AB49" i="3"/>
  <c r="Z49" i="3"/>
  <c r="X49" i="3"/>
  <c r="H49" i="3"/>
  <c r="AK48" i="3"/>
  <c r="AG48" i="3"/>
  <c r="AD48" i="3"/>
  <c r="Z48" i="3"/>
  <c r="H48" i="3"/>
  <c r="AK47" i="3"/>
  <c r="AG47" i="3"/>
  <c r="AD47" i="3"/>
  <c r="Z47" i="3"/>
  <c r="H47" i="3"/>
  <c r="AK46" i="3"/>
  <c r="AG46" i="3"/>
  <c r="AD46" i="3"/>
  <c r="Z46" i="3"/>
  <c r="H46" i="3"/>
  <c r="AG45" i="3"/>
  <c r="Z45" i="3"/>
  <c r="H45" i="3"/>
  <c r="AG44" i="3"/>
  <c r="Z44" i="3"/>
  <c r="H44" i="3"/>
  <c r="AG43" i="3"/>
  <c r="Z43" i="3"/>
  <c r="H43" i="3"/>
  <c r="AG42" i="3"/>
  <c r="Z42" i="3"/>
  <c r="H42" i="3"/>
  <c r="AG41" i="3"/>
  <c r="Z41" i="3"/>
  <c r="H41" i="3"/>
  <c r="AK40" i="3"/>
  <c r="AG40" i="3"/>
  <c r="AD40" i="3"/>
  <c r="H40" i="3"/>
  <c r="AK39" i="3"/>
  <c r="AG39" i="3"/>
  <c r="AD39" i="3"/>
  <c r="H39" i="3"/>
  <c r="AK38" i="3"/>
  <c r="AG38" i="3"/>
  <c r="AD38" i="3"/>
  <c r="H38" i="3"/>
  <c r="AK37" i="3"/>
  <c r="AG37" i="3"/>
  <c r="AD37" i="3"/>
  <c r="H37" i="3"/>
  <c r="AK36" i="3"/>
  <c r="AG36" i="3"/>
  <c r="AD36" i="3"/>
  <c r="Z36" i="3"/>
  <c r="H36" i="3"/>
  <c r="AK35" i="3"/>
  <c r="AG35" i="3"/>
  <c r="AD35" i="3"/>
  <c r="H35" i="3"/>
  <c r="AK34" i="3"/>
  <c r="AG34" i="3"/>
  <c r="AD34" i="3"/>
  <c r="H34" i="3"/>
  <c r="AK33" i="3"/>
  <c r="AH33" i="3"/>
  <c r="AD33" i="3"/>
  <c r="AB33" i="3"/>
  <c r="X33" i="3"/>
  <c r="H33" i="3"/>
  <c r="AK32" i="3"/>
  <c r="AG32" i="3"/>
  <c r="AD32" i="3"/>
  <c r="H32" i="3"/>
  <c r="AI33" i="3" l="1"/>
  <c r="AG33" i="3"/>
  <c r="Z40" i="3"/>
  <c r="AB40" i="3" l="1"/>
  <c r="AJ40" i="3"/>
  <c r="AH32" i="3"/>
  <c r="X32" i="3"/>
  <c r="AI32" i="3" s="1"/>
  <c r="X34" i="3" l="1"/>
  <c r="AI34" i="3" s="1"/>
  <c r="AH34" i="3"/>
  <c r="AH35" i="3"/>
  <c r="X35" i="3"/>
  <c r="AI35" i="3" s="1"/>
  <c r="AH36" i="3" l="1"/>
  <c r="X36" i="3"/>
  <c r="X37" i="3"/>
  <c r="AI37" i="3" s="1"/>
  <c r="AH37" i="3"/>
  <c r="AH38" i="3" l="1"/>
  <c r="X38" i="3"/>
  <c r="AI38" i="3" s="1"/>
  <c r="X39" i="3" l="1"/>
  <c r="AI39" i="3" s="1"/>
  <c r="AH39" i="3"/>
  <c r="AH41" i="3" l="1"/>
  <c r="X41" i="3"/>
  <c r="X42" i="3" l="1"/>
  <c r="AH42" i="3"/>
  <c r="AH43" i="3" l="1"/>
  <c r="X43" i="3"/>
  <c r="X44" i="3" l="1"/>
  <c r="AH44" i="3"/>
  <c r="AH45" i="3" l="1"/>
  <c r="X45" i="3"/>
  <c r="AH46" i="3" l="1"/>
  <c r="X46" i="3"/>
  <c r="AH47" i="3" l="1"/>
  <c r="X47" i="3"/>
  <c r="AH48" i="3" l="1"/>
  <c r="X48" i="3"/>
  <c r="Z32" i="3" l="1"/>
  <c r="Z34" i="3" l="1"/>
  <c r="Z35" i="3" l="1"/>
  <c r="Z37" i="3" l="1"/>
  <c r="Z38" i="3" l="1"/>
  <c r="Z39" i="3" l="1"/>
  <c r="Z33" i="3" l="1"/>
  <c r="AJ33" i="3" s="1"/>
  <c r="AJ32" i="3" l="1"/>
  <c r="AB32" i="3"/>
  <c r="AB34" i="3" l="1"/>
  <c r="AJ34" i="3"/>
  <c r="AJ35" i="3" l="1"/>
  <c r="AB35" i="3"/>
  <c r="AJ36" i="3" l="1"/>
  <c r="AB36" i="3"/>
  <c r="AB37" i="3" l="1"/>
  <c r="AJ37" i="3"/>
  <c r="AJ38" i="3" l="1"/>
  <c r="AB38" i="3"/>
  <c r="AB39" i="3" l="1"/>
  <c r="AJ39" i="3"/>
  <c r="AJ41" i="3" l="1"/>
  <c r="AB41" i="3"/>
  <c r="AJ42" i="3" l="1"/>
  <c r="AB42" i="3"/>
  <c r="AJ43" i="3" l="1"/>
  <c r="AB43" i="3"/>
  <c r="AJ44" i="3" l="1"/>
  <c r="AB44" i="3"/>
  <c r="AJ45" i="3" l="1"/>
  <c r="AB45" i="3"/>
  <c r="AJ46" i="3" l="1"/>
  <c r="AB46" i="3"/>
  <c r="AJ47" i="3" l="1"/>
  <c r="AB47" i="3"/>
  <c r="AJ48" i="3" l="1"/>
  <c r="AB48" i="3"/>
  <c r="AD41" i="3" l="1"/>
  <c r="AK41" i="3"/>
  <c r="AK42" i="3" l="1"/>
  <c r="AD42" i="3"/>
  <c r="AD43" i="3" l="1"/>
  <c r="AK43" i="3"/>
  <c r="AK44" i="3" l="1"/>
  <c r="AD44" i="3"/>
  <c r="AD45" i="3" l="1"/>
  <c r="AK45" i="3"/>
</calcChain>
</file>

<file path=xl/sharedStrings.xml><?xml version="1.0" encoding="utf-8"?>
<sst xmlns="http://schemas.openxmlformats.org/spreadsheetml/2006/main" count="1097" uniqueCount="139">
  <si>
    <t>Completion Date</t>
  </si>
  <si>
    <t>November</t>
  </si>
  <si>
    <t>October</t>
  </si>
  <si>
    <t>September</t>
  </si>
  <si>
    <t>August</t>
  </si>
  <si>
    <t>July</t>
  </si>
  <si>
    <t>June</t>
  </si>
  <si>
    <t>May</t>
  </si>
  <si>
    <t>April</t>
  </si>
  <si>
    <t>March</t>
  </si>
  <si>
    <t>Total</t>
  </si>
  <si>
    <t>Month</t>
  </si>
  <si>
    <t>%</t>
  </si>
  <si>
    <t>Holiday</t>
  </si>
  <si>
    <t>End</t>
  </si>
  <si>
    <t>Begin</t>
  </si>
  <si>
    <t>REMARKS</t>
  </si>
  <si>
    <t>Days</t>
  </si>
  <si>
    <t>Date</t>
  </si>
  <si>
    <t>/</t>
  </si>
  <si>
    <t>S.Y.</t>
  </si>
  <si>
    <t>17. Seeding and Finishing</t>
  </si>
  <si>
    <t>16. Concrete Driveway</t>
  </si>
  <si>
    <t>S.F.</t>
  </si>
  <si>
    <t>15. Concrete Sidewalk</t>
  </si>
  <si>
    <t>L.F.</t>
  </si>
  <si>
    <t>14. Concrete Curb and Gutter</t>
  </si>
  <si>
    <t>13. Concrete Pavement (Urban)</t>
  </si>
  <si>
    <t>Ton</t>
  </si>
  <si>
    <t>12 CABC (Urban)</t>
  </si>
  <si>
    <t>11. Breaker Run (Urban)</t>
  </si>
  <si>
    <t>C.Y.</t>
  </si>
  <si>
    <t>10. Common Excavation (Urban)</t>
  </si>
  <si>
    <t>9. Structure (Ped Tunnel)</t>
  </si>
  <si>
    <t>Each</t>
  </si>
  <si>
    <t>8. Storm Inlets and Manholes</t>
  </si>
  <si>
    <t>7. Storm Sewer</t>
  </si>
  <si>
    <t>6. Water Main (Inc. Laterals)</t>
  </si>
  <si>
    <t>5. Sanitary Manholes</t>
  </si>
  <si>
    <t>4. Sanitary Sewer</t>
  </si>
  <si>
    <t>3. Removing Pavement</t>
  </si>
  <si>
    <t>2. Temporary Pavement</t>
  </si>
  <si>
    <t xml:space="preserve"> </t>
  </si>
  <si>
    <t>1. Traffic Control</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</si>
  <si>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</si>
  <si>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</si>
  <si>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</si>
  <si>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</si>
  <si>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</si>
  <si>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</si>
  <si>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</si>
  <si>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</si>
  <si>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</si>
  <si>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</si>
  <si>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</si>
  <si>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</si>
  <si>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</si>
  <si>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</si>
  <si>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</si>
  <si>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</si>
  <si>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</si>
  <si>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Melvin Court to Thierer Road</t>
  </si>
  <si>
    <t>Project Limits</t>
  </si>
  <si>
    <t>Dane</t>
  </si>
  <si>
    <t>County</t>
  </si>
  <si>
    <t>Reconstruction</t>
  </si>
  <si>
    <t>Work Type</t>
  </si>
  <si>
    <t>Date of Letting</t>
  </si>
  <si>
    <t>East Washington Ave., City of Madison</t>
  </si>
  <si>
    <t>Project Title</t>
  </si>
  <si>
    <t>USH 151</t>
  </si>
  <si>
    <t>Highway</t>
  </si>
  <si>
    <t>5992-05-88</t>
  </si>
  <si>
    <t>Project ID</t>
  </si>
  <si>
    <t>CONTRACT TIME FOR COMPLETION</t>
  </si>
  <si>
    <t>CONSTRUCTION YEAR:</t>
  </si>
  <si>
    <t>Prepared By</t>
  </si>
  <si>
    <t>Production Rate</t>
  </si>
  <si>
    <t>Page 1 of 1</t>
  </si>
  <si>
    <t>1.  The form is locked.  Information can only be entered in the yellow shaded cells.</t>
  </si>
  <si>
    <t>See FDM 19-10-30 for general information on the Contract Time for Completion analysis.</t>
  </si>
  <si>
    <t>Rielly O'Donnell</t>
  </si>
  <si>
    <t>Contact Rielly O'Donnell (rielly.odonnell@dot.wi.gov) with any suggested revisions to this form.</t>
  </si>
  <si>
    <t>Contract Work Type</t>
  </si>
  <si>
    <t>Instructions for DT1923 - Contract Time for Completion Spreadsheet</t>
  </si>
  <si>
    <t>Possible Work Days</t>
  </si>
  <si>
    <t>Additional Work Days Modifier</t>
  </si>
  <si>
    <t>Adjusted Possible Work Days</t>
  </si>
  <si>
    <t>Probable Work Days</t>
  </si>
  <si>
    <t>Note: Chart is based on the assumption of work not occuring on weekends or holidays. If work is expected to occur on these days, adjust Possible Work Days by adding days to the Additional Work Days Modifier column. See FDM 19-10-30.</t>
  </si>
  <si>
    <t>Calendar Day</t>
  </si>
  <si>
    <t>Working Day</t>
  </si>
  <si>
    <t>Utility or Railroad Line Item #1</t>
  </si>
  <si>
    <t>Utility or Railroad Line Item #2</t>
  </si>
  <si>
    <t>Utility or Railroad Line Item #3</t>
  </si>
  <si>
    <t>2.  Provide a separate Time Chart worksheet for each calendar year of construction if there are multiple years.  Put the overall working days, calendar days, or completion date on each sheet.</t>
  </si>
  <si>
    <t>4.  Use the "Blank Time Chart (Utility-RR)" tab if the project timeline is affected by work done by a utility or railroad needing to be done prior to or during construction. Use the "Utility or Railroad Line Item" rows in the bar chart to show the work. Add (or remove unused) line items as necessary.</t>
  </si>
  <si>
    <t>5.  Enter project information at the top of the form.</t>
  </si>
  <si>
    <t>7.  Check the box for the Contract Work Type to be used.</t>
  </si>
  <si>
    <t>8.  Enter number of holiday days for each month. See FDM 19-15-23 for how to enter for Independence Day.</t>
  </si>
  <si>
    <t>9.  If work is expected to take place on weekends or holidays during a month, fill in the number of these days under Adjusted Work Days Modifier. This will adjust the total possible work days before applying the probable work day percentage.</t>
  </si>
  <si>
    <t>10.  Enter probable working day percentage based on the work type (see FDM 19-10 Attachment 30.2).</t>
  </si>
  <si>
    <t>11  Totals for Calendar Days Contract and Working Day Contract are autofilled based on the calculated totals from the bottom left table.  These can be overwritten if necessary.  Round to 5 day increments. Fill in the anticipated completion date if the contract will be a Completion Date Contract.</t>
  </si>
  <si>
    <t>13.  Enter item quantities for each stage (all stages do not need to be used).</t>
  </si>
  <si>
    <t>14.  Enter item units and production rates (also see FDM 19-10-30.3).</t>
  </si>
  <si>
    <t>15.  Enter begin day for each item and stage (the end date will be calculated automatically). Tip: You can use a formula here, for instance to start Item 2 when Item 1 is done, you would enter =W30 in cell V31.  That way if you add 2 days to Item 1, the start date for Item 2 will automatically adjust by 2 days.</t>
  </si>
  <si>
    <t>16.  If the default "Stage 1", "Stage 2", etc., doesn't work for your project, you can edit them in the yellow shaded cells.  The legend and other column headings will update automatically.</t>
  </si>
  <si>
    <t>17.  Enter remarks as necessary to provide work restrictions, interim completions, etc.</t>
  </si>
  <si>
    <t>18.  To get rid of extra days (blank space) on the right side of the Gantt Chart, right click on the top axis and select "Format Axis".  Under "Axis Options", Change "Maximum" from "Auto" to "Fixed" and set the value to the total number of working days for the contract.</t>
  </si>
  <si>
    <t>19.  If there are multiple Time Chart files, combine into a single _tim file for esubmit. It is recommended to first convert each file into a pdf, and then combine the files for the esubmit.</t>
  </si>
  <si>
    <t>3.  Do not create new worksheets by copying worksheet tabs. The formulas do not correctly carry over to the new sheets. Instead use one of the sheet tabs (Blank 2 - Blank 5) that have been created, or create a new worksheets by starting with a new DT1923 file.</t>
  </si>
  <si>
    <t>6.  Enter the construction year at the bottom of the page to automatically fill out all the Begin and End dates for each month.  Then delete Begin and End dates for months before the anticipated start date, and after the anticipated completion date.  Change the Begin date for the applicable month to the actual probable date of beginning and change the end date for the applicable month to the anticipated completion date.  Under the Month column, enter the month names to have them show up on the top row of the Gantt Chart.</t>
  </si>
  <si>
    <t>12.  Enter controlling items on left side of page under Item Analysis. These items will autofill into the Gantt Chart.</t>
  </si>
  <si>
    <t>Wisconsin Department of Transportation      DT1923      04/2022</t>
  </si>
  <si>
    <t>8680-00-74</t>
  </si>
  <si>
    <t>USH 2</t>
  </si>
  <si>
    <t>Superior - Wentworth</t>
  </si>
  <si>
    <t>Douglas</t>
  </si>
  <si>
    <t>Bong Bridge B-16-0038-0013</t>
  </si>
  <si>
    <t>Bridge - Perpetuation</t>
  </si>
  <si>
    <t>Stage 1A</t>
  </si>
  <si>
    <t>Stage 1B</t>
  </si>
  <si>
    <t>Stage 2A</t>
  </si>
  <si>
    <t>Stage 2B</t>
  </si>
  <si>
    <t>Traffic Control</t>
  </si>
  <si>
    <t xml:space="preserve">Lighting Replacement </t>
  </si>
  <si>
    <t>Median Parapet Wall</t>
  </si>
  <si>
    <t>Structure Spot Painting</t>
  </si>
  <si>
    <t>Pier Concrete Surface Repair</t>
  </si>
  <si>
    <t>MMA Flood Seal Bridge</t>
  </si>
  <si>
    <t>MMA Flood Seal Ramps</t>
  </si>
  <si>
    <t>Pavement Marking Bridge &amp; Approach</t>
  </si>
  <si>
    <t>Pavement Marking Ramps</t>
  </si>
  <si>
    <t>SY</t>
  </si>
  <si>
    <t>LF</t>
  </si>
  <si>
    <t>SF</t>
  </si>
  <si>
    <t>RAB Painting</t>
  </si>
  <si>
    <t>Ayres Associates</t>
  </si>
  <si>
    <t>Ramps can not be closed concurrently.  If accessed from below, structure work can take place at any time.  If accessed from above structure work to be done in Stage 2B.  Sidewalk may only be closed for up to 3 weeks.  MMA flood seal is bridge deck only between parapets (no sidewalk) and MN ramps (no sidewalk).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</si>
</sst>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yy;@"/>
    <numFmt numFmtId="165" formatCode="[$-409]mmmm\ d\,\ yyyy;@"/>
  </numFmts>
  <fonts count="18" x14ac:knownFonts="1">
    <font>
      <sz val="10"/>
      <name val="Arial"/>
      <family val="2"/>
    </font>
    <font>
      <sz val="10"/>
      <name val="Arial"/>
      <family val="2"/>
    </font>
    <font>
      <sz val="10"/>
      <name val="Arial"/>
      <family val="2"/>
    </font>
    <font>
      <b/>
      <sz val="14"/>
      <name val="Arial"/>
      <family val="2"/>
    </font>
    <font>
      <u/>
      <sz val="7.5"/>
      <color theme="10"/>
      <name val="Arial"/>
      <family val="2"/>
    </font>
    <font>
      <u/>
      <sz val="10"/>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
      <b/>
      <u/>
      <sz val="10"/>
      <name val="Arial"/>
      <family val="2"/>
    </font>
  </fonts>
  <fills count="5">
    <fill>
      <patternFill patternType="none"/>
    </fill>
    <fill>
      <patternFill patternType="gray125"/>
    </fill>
    <fill>
      <patternFill patternType="solid">
        <fgColor rgb="FFFFFF99"/>
        <bgColor indexed="64"/>
      </patternFill>
    </fill>
    <fill>
      <patternFill patternType="solid">
        <fgColor theme="6" tint="0.59999389629810485"/>
        <bgColor indexed="64"/>
      </patternFill>
    </fill>
    <fill>
      <patternFill patternType="solid">
        <fgColor theme="8" tint="0.79998168889431442"/>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alignment vertical="top"/>
      <protection locked="0"/>
    </xf>
  </cellStyleXfs>
  <cellXfs count="126">
    <xf numFmtId="0" fontId="0" fillId="0" borderId="0" xfId="0"/>
    <xf numFmtId="0" fontId="3" fillId="0" borderId="0" xfId="1" applyFont="1"/>
    <xf numFmtId="0" fontId="1" fillId="0" borderId="0" xfId="1" applyFont="1" applyAlignment="1">
      <alignment vertical="top" wrapText="1"/>
    </xf>
    <xf numFmtId="0" fontId="5" fillId="0" borderId="0" xfId="2" applyFont="1" applyAlignment="1" applyProtection="1">
      <alignment vertical="top" wrapText="1"/>
    </xf>
    <xf numFmtId="0" fontId="8" fillId="0" borderId="0" xfId="0" applyFont="1" applyAlignment="1">
      <alignment horizontal="right"/>
    </xf>
    <xf numFmtId="0" fontId="0" fillId="0" borderId="0" xfId="0" applyAlignment="1">
      <alignment horizontal="center"/>
    </xf>
    <xf numFmtId="0" fontId="9" fillId="0" borderId="0" xfId="0" applyFont="1"/>
    <xf numFmtId="0" fontId="10" fillId="0" borderId="0" xfId="0" applyFont="1"/>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8" fillId="0" borderId="4" xfId="0" applyFont="1" applyBorder="1" applyAlignment="1">
      <alignment horizontal="center"/>
    </xf>
    <xf numFmtId="0" fontId="8" fillId="0" borderId="3" xfId="0" applyFont="1" applyBorder="1" applyAlignment="1">
      <alignment horizontal="center"/>
    </xf>
    <xf numFmtId="0" fontId="8" fillId="0" borderId="12" xfId="0" applyFont="1" applyBorder="1" applyAlignment="1">
      <alignment horizontal="center"/>
    </xf>
    <xf numFmtId="0" fontId="8" fillId="0" borderId="10" xfId="0" applyFont="1" applyBorder="1" applyAlignment="1">
      <alignment horizontal="center"/>
    </xf>
    <xf numFmtId="0" fontId="8" fillId="0" borderId="1" xfId="0" applyFont="1" applyBorder="1" applyAlignment="1">
      <alignment horizontal="center"/>
    </xf>
    <xf numFmtId="0" fontId="0" fillId="0" borderId="0" xfId="0" applyAlignment="1" applyProtection="1">
      <alignment wrapText="1"/>
      <protection hidden="1"/>
    </xf>
    <xf numFmtId="3" fontId="0" fillId="0" borderId="2" xfId="0" applyNumberFormat="1" applyBorder="1" applyAlignment="1" applyProtection="1">
      <alignment horizontal="center"/>
      <protection locked="0"/>
    </xf>
    <xf numFmtId="3" fontId="0" fillId="0" borderId="8" xfId="0" applyNumberFormat="1" applyBorder="1" applyAlignment="1" applyProtection="1">
      <alignment horizontal="center"/>
      <protection locked="0"/>
    </xf>
    <xf numFmtId="3" fontId="0" fillId="0" borderId="2" xfId="0" applyNumberFormat="1" applyBorder="1" applyAlignment="1">
      <alignment horizontal="center"/>
    </xf>
    <xf numFmtId="0" fontId="0" fillId="0" borderId="3" xfId="0" applyBorder="1" applyProtection="1">
      <protection locked="0"/>
    </xf>
    <xf numFmtId="0" fontId="9" fillId="0" borderId="8" xfId="0" applyFont="1" applyBorder="1" applyAlignment="1">
      <alignment horizontal="center"/>
    </xf>
    <xf numFmtId="0" fontId="0" fillId="0" borderId="8" xfId="0" quotePrefix="1" applyBorder="1"/>
    <xf numFmtId="0" fontId="0" fillId="0" borderId="9" xfId="0" applyBorder="1" applyAlignment="1" applyProtection="1">
      <alignment horizontal="center"/>
      <protection locked="0"/>
    </xf>
    <xf numFmtId="0" fontId="0" fillId="0" borderId="8" xfId="0" applyBorder="1" applyAlignment="1">
      <alignment horizontal="center"/>
    </xf>
    <xf numFmtId="0" fontId="0" fillId="0" borderId="4" xfId="0" applyBorder="1" applyAlignment="1" applyProtection="1">
      <alignment horizontal="center"/>
      <protection locked="0"/>
    </xf>
    <xf numFmtId="0" fontId="0" fillId="0" borderId="1" xfId="0" applyBorder="1" applyAlignment="1">
      <alignment horizontal="center"/>
    </xf>
    <xf numFmtId="0" fontId="0" fillId="0" borderId="0" xfId="0" applyProtection="1">
      <protection hidden="1"/>
    </xf>
    <xf numFmtId="3" fontId="0" fillId="0" borderId="6" xfId="0" applyNumberFormat="1" applyBorder="1" applyAlignment="1" applyProtection="1">
      <alignment horizontal="center"/>
      <protection locked="0"/>
    </xf>
    <xf numFmtId="0" fontId="0" fillId="0" borderId="8" xfId="0" applyBorder="1" applyProtection="1">
      <protection locked="0"/>
    </xf>
    <xf numFmtId="6" fontId="0" fillId="0" borderId="3" xfId="0" applyNumberFormat="1" applyBorder="1" applyProtection="1">
      <protection locked="0"/>
    </xf>
    <xf numFmtId="49" fontId="9" fillId="0" borderId="3" xfId="0" applyNumberFormat="1" applyFont="1" applyBorder="1"/>
    <xf numFmtId="0" fontId="0" fillId="0" borderId="0" xfId="0" applyAlignment="1">
      <alignment wrapText="1"/>
    </xf>
    <xf numFmtId="0" fontId="1" fillId="0" borderId="0" xfId="1" applyFont="1"/>
    <xf numFmtId="0" fontId="11" fillId="0" borderId="0" xfId="0" applyFont="1"/>
    <xf numFmtId="0" fontId="7" fillId="0" borderId="0" xfId="0" applyFont="1" applyAlignment="1">
      <alignment horizontal="center"/>
    </xf>
    <xf numFmtId="0" fontId="8" fillId="0" borderId="0" xfId="1" applyFont="1"/>
    <xf numFmtId="0" fontId="5" fillId="0" borderId="0" xfId="2" applyFont="1" applyAlignment="1" applyProtection="1"/>
    <xf numFmtId="0" fontId="0" fillId="0" borderId="0" xfId="1" applyFont="1" applyAlignment="1">
      <alignment vertical="top" wrapText="1"/>
    </xf>
    <xf numFmtId="0" fontId="0" fillId="0" borderId="12" xfId="0" applyBorder="1"/>
    <xf numFmtId="0" fontId="12" fillId="0" borderId="3" xfId="0" applyFont="1" applyBorder="1"/>
    <xf numFmtId="0" fontId="8" fillId="0" borderId="9"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0" fontId="8" fillId="0" borderId="8" xfId="0" applyFont="1" applyBorder="1" applyAlignment="1">
      <alignment horizontal="center"/>
    </xf>
    <xf numFmtId="0" fontId="8" fillId="0" borderId="7" xfId="0" applyFont="1" applyBorder="1" applyAlignment="1">
      <alignment horizontal="center"/>
    </xf>
    <xf numFmtId="0" fontId="8" fillId="0" borderId="14" xfId="0" applyFont="1" applyBorder="1" applyAlignment="1">
      <alignment horizontal="center"/>
    </xf>
    <xf numFmtId="164" fontId="0" fillId="0" borderId="2" xfId="0" applyNumberFormat="1" applyBorder="1" applyAlignment="1" applyProtection="1">
      <alignment horizontal="center"/>
      <protection locked="0"/>
    </xf>
    <xf numFmtId="1" fontId="0" fillId="0" borderId="1" xfId="0" applyNumberFormat="1" applyBorder="1" applyAlignment="1">
      <alignment horizontal="center"/>
    </xf>
    <xf numFmtId="0" fontId="0" fillId="0" borderId="3" xfId="0" applyBorder="1" applyAlignment="1">
      <alignment horizontal="center"/>
    </xf>
    <xf numFmtId="0" fontId="0" fillId="0" borderId="2" xfId="0" applyBorder="1" applyAlignment="1" applyProtection="1">
      <alignment horizontal="center"/>
      <protection locked="0"/>
    </xf>
    <xf numFmtId="1" fontId="0" fillId="0" borderId="3" xfId="0" applyNumberFormat="1" applyBorder="1" applyAlignment="1">
      <alignment horizontal="center" vertical="center" wrapText="1"/>
    </xf>
    <xf numFmtId="0" fontId="0" fillId="0" borderId="0" xfId="0" applyAlignment="1" applyProtection="1">
      <alignment vertical="top" wrapText="1"/>
      <protection locked="0"/>
    </xf>
    <xf numFmtId="0" fontId="8" fillId="0" borderId="0" xfId="0" applyFont="1"/>
    <xf numFmtId="1" fontId="0" fillId="0" borderId="0" xfId="0" applyNumberFormat="1" applyProtection="1">
      <protection locked="0"/>
    </xf>
    <xf numFmtId="165" fontId="0" fillId="0" borderId="0" xfId="0" applyNumberFormat="1" applyProtection="1">
      <protection locked="0"/>
    </xf>
    <xf numFmtId="0" fontId="15" fillId="0" borderId="0" xfId="0" applyFont="1"/>
    <xf numFmtId="0" fontId="16" fillId="0" borderId="0" xfId="0" applyFont="1" applyProtection="1">
      <protection locked="0"/>
    </xf>
    <xf numFmtId="0" fontId="1" fillId="3" borderId="0" xfId="1" applyFont="1" applyFill="1" applyAlignment="1">
      <alignment wrapText="1"/>
    </xf>
    <xf numFmtId="0" fontId="1" fillId="2" borderId="0" xfId="1" applyFont="1" applyFill="1" applyAlignment="1">
      <alignment wrapText="1"/>
    </xf>
    <xf numFmtId="0" fontId="1" fillId="4" borderId="0" xfId="1" applyFont="1" applyFill="1" applyAlignment="1">
      <alignment wrapText="1"/>
    </xf>
    <xf numFmtId="0" fontId="15" fillId="0" borderId="0" xfId="0" applyFont="1" applyAlignment="1">
      <alignment horizontal="right"/>
    </xf>
    <xf numFmtId="1" fontId="0" fillId="0" borderId="2" xfId="0" applyNumberFormat="1" applyBorder="1" applyAlignment="1">
      <alignment horizontal="center"/>
    </xf>
    <xf numFmtId="0" fontId="0" fillId="0" borderId="4" xfId="0" applyBorder="1" applyAlignment="1">
      <alignment horizontal="center"/>
    </xf>
    <xf numFmtId="1"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0" fontId="8" fillId="0" borderId="0" xfId="0" applyFont="1" applyAlignment="1" applyProtection="1">
      <alignment horizontal="center"/>
      <protection locked="0"/>
    </xf>
    <xf numFmtId="0" fontId="17" fillId="0" borderId="0" xfId="0" applyFont="1" applyAlignment="1">
      <alignment horizontal="center"/>
    </xf>
    <xf numFmtId="0" fontId="8" fillId="0" borderId="0" xfId="0" applyFont="1" applyAlignment="1">
      <alignment horizontal="center"/>
    </xf>
    <xf numFmtId="0" fontId="0" fillId="0" borderId="0" xfId="0" applyAlignment="1" applyProtection="1">
      <alignment horizontal="center"/>
      <protection locked="0"/>
    </xf>
    <xf numFmtId="0" fontId="8" fillId="0" borderId="12" xfId="0" applyFont="1" applyBorder="1" applyAlignment="1">
      <alignment horizontal="center" wrapText="1"/>
    </xf>
    <xf numFmtId="0" fontId="8" fillId="0" borderId="10" xfId="0" applyFont="1" applyBorder="1" applyAlignment="1">
      <alignment horizontal="center" wrapText="1"/>
    </xf>
    <xf numFmtId="0" fontId="8" fillId="0" borderId="9" xfId="0" applyFont="1" applyBorder="1" applyAlignment="1">
      <alignment horizontal="center" wrapText="1"/>
    </xf>
    <xf numFmtId="0" fontId="8" fillId="0" borderId="14" xfId="0" applyFont="1" applyBorder="1" applyAlignment="1">
      <alignment horizontal="center" wrapText="1"/>
    </xf>
    <xf numFmtId="0" fontId="13" fillId="0" borderId="10" xfId="2" applyFont="1" applyFill="1" applyBorder="1" applyAlignment="1" applyProtection="1">
      <alignment horizontal="center"/>
    </xf>
    <xf numFmtId="0" fontId="13" fillId="0" borderId="7" xfId="2" applyFont="1" applyFill="1" applyBorder="1" applyAlignment="1" applyProtection="1">
      <alignment horizontal="center"/>
    </xf>
    <xf numFmtId="0" fontId="0" fillId="0" borderId="0" xfId="0" applyAlignment="1">
      <alignment horizontal="left" wrapText="1"/>
    </xf>
    <xf numFmtId="0" fontId="0" fillId="0" borderId="6" xfId="0" applyBorder="1" applyAlignment="1">
      <alignment horizontal="center"/>
    </xf>
    <xf numFmtId="0" fontId="8" fillId="0" borderId="6" xfId="0" applyFont="1" applyBorder="1" applyAlignment="1">
      <alignment horizontal="center"/>
    </xf>
    <xf numFmtId="0" fontId="15" fillId="0" borderId="0" xfId="0" applyFont="1" applyAlignment="1">
      <alignment horizontal="center"/>
    </xf>
    <xf numFmtId="0" fontId="0" fillId="0" borderId="0" xfId="0" applyAlignment="1" applyProtection="1">
      <alignment horizontal="left" vertical="top" wrapText="1"/>
      <protection locked="0"/>
    </xf>
    <xf numFmtId="49" fontId="9" fillId="0" borderId="13" xfId="0" applyNumberFormat="1" applyFont="1" applyBorder="1" applyProtection="1">
      <protection locked="0"/>
    </xf>
    <xf numFmtId="49" fontId="9" fillId="0" borderId="0" xfId="0" applyNumberFormat="1" applyFont="1" applyProtection="1">
      <protection locked="0"/>
    </xf>
    <xf numFmtId="0" fontId="0" fillId="0" borderId="4" xfId="0" applyBorder="1" applyAlignment="1" applyProtection="1">
      <alignment horizontal="center"/>
      <protection locked="0"/>
    </xf>
    <xf numFmtId="0" fontId="0" fillId="0" borderId="1" xfId="0" applyBorder="1" applyAlignment="1" applyProtection="1">
      <alignment horizontal="center"/>
      <protection locked="0"/>
    </xf>
    <xf numFmtId="49" fontId="9" fillId="0" borderId="9" xfId="0" applyNumberFormat="1" applyFont="1" applyBorder="1" applyProtection="1">
      <protection locked="0"/>
    </xf>
    <xf numFmtId="49" fontId="9" fillId="0" borderId="8" xfId="0" applyNumberFormat="1" applyFont="1" applyBorder="1" applyProtection="1">
      <protection locked="0"/>
    </xf>
    <xf numFmtId="0" fontId="12" fillId="0" borderId="4" xfId="0" applyFont="1" applyBorder="1" applyAlignment="1">
      <alignment horizontal="center"/>
    </xf>
    <xf numFmtId="0" fontId="12" fillId="0" borderId="1" xfId="0" applyFont="1" applyBorder="1" applyAlignment="1">
      <alignment horizontal="center"/>
    </xf>
    <xf numFmtId="0" fontId="12" fillId="0" borderId="3" xfId="0" applyFont="1" applyBorder="1" applyAlignment="1">
      <alignment horizontal="center"/>
    </xf>
    <xf numFmtId="0" fontId="8" fillId="0" borderId="7" xfId="0" applyFont="1" applyBorder="1" applyAlignment="1">
      <alignment horizontal="center" wrapText="1"/>
    </xf>
    <xf numFmtId="0" fontId="8" fillId="0" borderId="6" xfId="0" applyFont="1" applyBorder="1" applyAlignment="1">
      <alignment horizontal="center" wrapText="1"/>
    </xf>
    <xf numFmtId="49" fontId="9" fillId="0" borderId="5" xfId="0" applyNumberFormat="1" applyFont="1" applyBorder="1" applyProtection="1">
      <protection locked="0"/>
    </xf>
    <xf numFmtId="0" fontId="0" fillId="0" borderId="13" xfId="0" applyBorder="1" applyProtection="1">
      <protection locked="0"/>
    </xf>
    <xf numFmtId="0" fontId="0" fillId="0" borderId="5" xfId="0" applyBorder="1" applyProtection="1">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49" fontId="0" fillId="0" borderId="0" xfId="0" applyNumberFormat="1" applyAlignment="1" applyProtection="1">
      <alignment horizontal="center"/>
      <protection locked="0"/>
    </xf>
    <xf numFmtId="49" fontId="0" fillId="2" borderId="0" xfId="0" applyNumberFormat="1" applyFill="1" applyAlignment="1" applyProtection="1">
      <alignment horizontal="center"/>
      <protection locked="0"/>
    </xf>
    <xf numFmtId="165" fontId="0" fillId="2" borderId="0" xfId="0" applyNumberFormat="1" applyFill="1" applyAlignment="1" applyProtection="1">
      <alignment horizontal="center"/>
      <protection locked="0"/>
    </xf>
    <xf numFmtId="0" fontId="11" fillId="0" borderId="8" xfId="0" applyFont="1" applyBorder="1" applyAlignment="1">
      <alignment horizont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3" fillId="0" borderId="12" xfId="2" applyFont="1" applyFill="1" applyBorder="1" applyAlignment="1" applyProtection="1">
      <alignment horizontal="center" vertical="center" wrapText="1"/>
    </xf>
    <xf numFmtId="0" fontId="13" fillId="0" borderId="10" xfId="2" applyFont="1" applyBorder="1" applyAlignment="1" applyProtection="1"/>
    <xf numFmtId="0" fontId="13" fillId="0" borderId="9" xfId="2" applyFont="1" applyBorder="1" applyAlignment="1" applyProtection="1"/>
    <xf numFmtId="0" fontId="13" fillId="0" borderId="14" xfId="2" applyFont="1" applyBorder="1" applyAlignment="1" applyProtection="1"/>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49" fontId="9" fillId="0" borderId="12" xfId="0" applyNumberFormat="1" applyFont="1" applyBorder="1" applyProtection="1">
      <protection locked="0"/>
    </xf>
    <xf numFmtId="49" fontId="9" fillId="0" borderId="10" xfId="0" applyNumberFormat="1" applyFont="1" applyBorder="1" applyProtection="1">
      <protection locked="0"/>
    </xf>
    <xf numFmtId="49" fontId="0" fillId="2" borderId="0" xfId="0" applyNumberFormat="1" applyFill="1" applyAlignment="1">
      <alignment horizontal="center"/>
    </xf>
    <xf numFmtId="165" fontId="0" fillId="2" borderId="0" xfId="0" applyNumberFormat="1" applyFill="1" applyAlignment="1">
      <alignment horizontal="center"/>
    </xf>
    <xf numFmtId="49" fontId="9" fillId="0" borderId="11" xfId="0" applyNumberFormat="1" applyFont="1" applyBorder="1" applyProtection="1">
      <protection locked="0"/>
    </xf>
    <xf numFmtId="0" fontId="0" fillId="0" borderId="0" xfId="0" applyProtection="1">
      <protection locked="0"/>
    </xf>
  </cellXfs>
  <cellStyles count="3">
    <cellStyle name="Hyperlink" xfId="2" builtinId="8"/>
    <cellStyle name="Normal" xfId="0" builtinId="0"/>
    <cellStyle name="Normal 2" xfId="1" xr:uid="{00000000-0005-0000-0000-000002000000}"/>
  </cellStyles>
  <dxfs count="6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Chart'!$AG$31:$AG$51</c:f>
              <c:numCache>
                <c:formatCode>General</c:formatCode>
                <c:ptCount val="21"/>
                <c:pt idx="0">
                  <c:v>0</c:v>
                </c:pt>
                <c:pt idx="1">
                  <c:v>0</c:v>
                </c:pt>
                <c:pt idx="2">
                  <c:v>0</c:v>
                </c:pt>
                <c:pt idx="3">
                  <c:v>0</c:v>
                </c:pt>
                <c:pt idx="4">
                  <c:v>1</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5A9-43D7-B86C-675A5F592CE2}"/>
            </c:ext>
          </c:extLst>
        </c:ser>
        <c:ser>
          <c:idx val="1"/>
          <c:order val="1"/>
          <c:tx>
            <c:strRef>
              <c:f>'Blank Time Chart'!$U$30:$V$30</c:f>
              <c:strCache>
                <c:ptCount val="1"/>
                <c:pt idx="0">
                  <c:v>Stage 1A</c:v>
                </c:pt>
              </c:strCache>
            </c:strRef>
          </c:tx>
          <c:spPr>
            <a:solidFill>
              <a:srgbClr val="000000"/>
            </a:solidFill>
            <a:ln w="12700">
              <a:solidFill>
                <a:srgbClr val="000000"/>
              </a:solidFill>
              <a:prstDash val="solid"/>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Chart'!$L$31:$L$51</c:f>
              <c:numCache>
                <c:formatCode>General</c:formatCode>
                <c:ptCount val="21"/>
                <c:pt idx="1">
                  <c:v>0</c:v>
                </c:pt>
                <c:pt idx="2">
                  <c:v>0</c:v>
                </c:pt>
                <c:pt idx="3">
                  <c:v>1</c:v>
                </c:pt>
                <c:pt idx="4">
                  <c:v>30</c:v>
                </c:pt>
                <c:pt idx="5">
                  <c:v>26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E5A9-43D7-B86C-675A5F592CE2}"/>
            </c:ext>
          </c:extLst>
        </c:ser>
        <c:ser>
          <c:idx val="2"/>
          <c:order val="2"/>
          <c:tx>
            <c:v>Begin Stage 2</c:v>
          </c:tx>
          <c:spPr>
            <a:noFill/>
            <a:ln w="25400">
              <a:noFill/>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Chart'!$AH$31:$AH$51</c:f>
              <c:numCache>
                <c:formatCode>General</c:formatCode>
                <c:ptCount val="21"/>
                <c:pt idx="0">
                  <c:v>0</c:v>
                </c:pt>
                <c:pt idx="1">
                  <c:v>0</c:v>
                </c:pt>
                <c:pt idx="2">
                  <c:v>0</c:v>
                </c:pt>
                <c:pt idx="3">
                  <c:v>30</c:v>
                </c:pt>
                <c:pt idx="4">
                  <c:v>1</c:v>
                </c:pt>
                <c:pt idx="5">
                  <c:v>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E5A9-43D7-B86C-675A5F592CE2}"/>
            </c:ext>
          </c:extLst>
        </c:ser>
        <c:ser>
          <c:idx val="3"/>
          <c:order val="3"/>
          <c:tx>
            <c:strRef>
              <c:f>'Blank Time Chart'!$W$30:$X$30</c:f>
              <c:strCache>
                <c:ptCount val="1"/>
                <c:pt idx="0">
                  <c:v>Stage 1B</c:v>
                </c:pt>
              </c:strCache>
            </c:strRef>
          </c:tx>
          <c:spPr>
            <a:pattFill prst="wdUpDiag">
              <a:fgClr>
                <a:srgbClr val="FFFFFF"/>
              </a:fgClr>
              <a:bgClr>
                <a:srgbClr val="424242"/>
              </a:bgClr>
            </a:pattFill>
            <a:ln w="12700">
              <a:solidFill>
                <a:srgbClr val="000000"/>
              </a:solidFill>
              <a:prstDash val="solid"/>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Chart'!$N$31:$N$51</c:f>
              <c:numCache>
                <c:formatCode>General</c:formatCode>
                <c:ptCount val="21"/>
                <c:pt idx="1">
                  <c:v>0</c:v>
                </c:pt>
                <c:pt idx="2">
                  <c:v>0</c:v>
                </c:pt>
                <c:pt idx="3">
                  <c:v>1</c:v>
                </c:pt>
                <c:pt idx="4">
                  <c:v>43</c:v>
                </c:pt>
                <c:pt idx="5">
                  <c:v>44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E5A9-43D7-B86C-675A5F592CE2}"/>
            </c:ext>
          </c:extLst>
        </c:ser>
        <c:ser>
          <c:idx val="4"/>
          <c:order val="4"/>
          <c:tx>
            <c:v>Begin Stage 3</c:v>
          </c:tx>
          <c:spPr>
            <a:noFill/>
            <a:ln w="25400">
              <a:noFill/>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Chart'!$AI$31:$AI$51</c:f>
              <c:numCache>
                <c:formatCode>General</c:formatCode>
                <c:ptCount val="21"/>
                <c:pt idx="0">
                  <c:v>0</c:v>
                </c:pt>
                <c:pt idx="1">
                  <c:v>0</c:v>
                </c:pt>
                <c:pt idx="2">
                  <c:v>0</c:v>
                </c:pt>
                <c:pt idx="3">
                  <c:v>44</c:v>
                </c:pt>
                <c:pt idx="4">
                  <c:v>0</c:v>
                </c:pt>
                <c:pt idx="5">
                  <c:v>0</c:v>
                </c:pt>
                <c:pt idx="6">
                  <c:v>65</c:v>
                </c:pt>
                <c:pt idx="7">
                  <c:v>0</c:v>
                </c:pt>
                <c:pt idx="8">
                  <c:v>65</c:v>
                </c:pt>
                <c:pt idx="9">
                  <c:v>0</c:v>
                </c:pt>
                <c:pt idx="10">
                  <c:v>85</c:v>
                </c:pt>
                <c:pt idx="11">
                  <c:v>0</c:v>
                </c:pt>
                <c:pt idx="12">
                  <c:v>85</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E5A9-43D7-B86C-675A5F592CE2}"/>
            </c:ext>
          </c:extLst>
        </c:ser>
        <c:ser>
          <c:idx val="5"/>
          <c:order val="5"/>
          <c:tx>
            <c:strRef>
              <c:f>'Blank Time Chart'!$Y$30:$Z$30</c:f>
              <c:strCache>
                <c:ptCount val="1"/>
                <c:pt idx="0">
                  <c:v>Stage 2A</c:v>
                </c:pt>
              </c:strCache>
            </c:strRef>
          </c:tx>
          <c:spPr>
            <a:pattFill prst="pct70">
              <a:fgClr>
                <a:srgbClr val="000000"/>
              </a:fgClr>
              <a:bgClr>
                <a:srgbClr val="FFFFFF"/>
              </a:bgClr>
            </a:pattFill>
            <a:ln w="12700">
              <a:solidFill>
                <a:srgbClr val="000000"/>
              </a:solidFill>
              <a:prstDash val="solid"/>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Chart'!$P$31:$P$51</c:f>
              <c:numCache>
                <c:formatCode>General</c:formatCode>
                <c:ptCount val="21"/>
                <c:pt idx="1">
                  <c:v>0</c:v>
                </c:pt>
                <c:pt idx="2">
                  <c:v>0</c:v>
                </c:pt>
                <c:pt idx="3">
                  <c:v>1</c:v>
                </c:pt>
                <c:pt idx="4">
                  <c:v>0</c:v>
                </c:pt>
                <c:pt idx="5">
                  <c:v>0</c:v>
                </c:pt>
                <c:pt idx="6">
                  <c:v>5</c:v>
                </c:pt>
                <c:pt idx="7">
                  <c:v>0</c:v>
                </c:pt>
                <c:pt idx="8">
                  <c:v>20</c:v>
                </c:pt>
                <c:pt idx="9">
                  <c:v>0</c:v>
                </c:pt>
                <c:pt idx="10">
                  <c:v>1</c:v>
                </c:pt>
                <c:pt idx="11">
                  <c:v>0</c:v>
                </c:pt>
                <c:pt idx="12">
                  <c:v>2</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E5A9-43D7-B86C-675A5F592CE2}"/>
            </c:ext>
          </c:extLst>
        </c:ser>
        <c:ser>
          <c:idx val="6"/>
          <c:order val="6"/>
          <c:tx>
            <c:v>Begin Stage 4</c:v>
          </c:tx>
          <c:spPr>
            <a:noFill/>
            <a:ln w="25400">
              <a:noFill/>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Chart'!$AJ$31:$AJ$51</c:f>
              <c:numCache>
                <c:formatCode>General</c:formatCode>
                <c:ptCount val="21"/>
                <c:pt idx="0">
                  <c:v>0</c:v>
                </c:pt>
                <c:pt idx="1">
                  <c:v>0</c:v>
                </c:pt>
                <c:pt idx="2">
                  <c:v>0</c:v>
                </c:pt>
                <c:pt idx="3">
                  <c:v>10</c:v>
                </c:pt>
                <c:pt idx="4">
                  <c:v>0</c:v>
                </c:pt>
                <c:pt idx="5">
                  <c:v>0</c:v>
                </c:pt>
                <c:pt idx="6">
                  <c:v>18</c:v>
                </c:pt>
                <c:pt idx="7">
                  <c:v>88</c:v>
                </c:pt>
                <c:pt idx="8">
                  <c:v>3</c:v>
                </c:pt>
                <c:pt idx="9">
                  <c:v>88</c:v>
                </c:pt>
                <c:pt idx="10">
                  <c:v>22</c:v>
                </c:pt>
                <c:pt idx="11">
                  <c:v>108</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E5A9-43D7-B86C-675A5F592CE2}"/>
            </c:ext>
          </c:extLst>
        </c:ser>
        <c:ser>
          <c:idx val="7"/>
          <c:order val="7"/>
          <c:tx>
            <c:strRef>
              <c:f>'Blank Time Chart'!$AA$30:$AB$30</c:f>
              <c:strCache>
                <c:ptCount val="1"/>
                <c:pt idx="0">
                  <c:v>Stage 2B</c:v>
                </c:pt>
              </c:strCache>
            </c:strRef>
          </c:tx>
          <c:spPr>
            <a:pattFill prst="wdDnDiag">
              <a:fgClr>
                <a:srgbClr val="FFFFFF"/>
              </a:fgClr>
              <a:bgClr>
                <a:srgbClr val="000000"/>
              </a:bgClr>
            </a:pattFill>
            <a:ln w="12700">
              <a:solidFill>
                <a:srgbClr val="000000"/>
              </a:solidFill>
              <a:prstDash val="solid"/>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Chart'!$R$31:$R$51</c:f>
              <c:numCache>
                <c:formatCode>General</c:formatCode>
                <c:ptCount val="21"/>
                <c:pt idx="1">
                  <c:v>0</c:v>
                </c:pt>
                <c:pt idx="2">
                  <c:v>0</c:v>
                </c:pt>
                <c:pt idx="3">
                  <c:v>1</c:v>
                </c:pt>
                <c:pt idx="4">
                  <c:v>0</c:v>
                </c:pt>
                <c:pt idx="5">
                  <c:v>0</c:v>
                </c:pt>
                <c:pt idx="6">
                  <c:v>5</c:v>
                </c:pt>
                <c:pt idx="7">
                  <c:v>15</c:v>
                </c:pt>
                <c:pt idx="8">
                  <c:v>20</c:v>
                </c:pt>
                <c:pt idx="9">
                  <c:v>20</c:v>
                </c:pt>
                <c:pt idx="10">
                  <c:v>1</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E5A9-43D7-B86C-675A5F592CE2}"/>
            </c:ext>
          </c:extLst>
        </c:ser>
        <c:ser>
          <c:idx val="20"/>
          <c:order val="8"/>
          <c:tx>
            <c:v>Begin Stage 5</c:v>
          </c:tx>
          <c:spPr>
            <a:noFill/>
            <a:ln w="25400">
              <a:noFill/>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E5A9-43D7-B86C-675A5F592CE2}"/>
            </c:ext>
          </c:extLst>
        </c:ser>
        <c:ser>
          <c:idx val="21"/>
          <c:order val="9"/>
          <c:tx>
            <c:strRef>
              <c:f>'Blank Time Chart'!$AC$30:$AD$30</c:f>
              <c:strCache>
                <c:ptCount val="1"/>
                <c:pt idx="0">
                  <c:v>Stage 3</c:v>
                </c:pt>
              </c:strCache>
            </c:strRef>
          </c:tx>
          <c:spPr>
            <a:pattFill prst="dkUpDiag">
              <a:fgClr>
                <a:srgbClr val="000000"/>
              </a:fgClr>
              <a:bgClr>
                <a:srgbClr val="FFFFFF"/>
              </a:bgClr>
            </a:pattFill>
            <a:ln w="12700">
              <a:solidFill>
                <a:srgbClr val="000000"/>
              </a:solidFill>
              <a:prstDash val="solid"/>
            </a:ln>
          </c:spPr>
          <c:invertIfNegative val="0"/>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E5A9-43D7-B86C-675A5F592CE2}"/>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Chart'!$L$55</c:f>
              <c:numCache>
                <c:formatCode>0</c:formatCode>
                <c:ptCount val="1"/>
                <c:pt idx="0">
                  <c:v>0</c:v>
                </c:pt>
              </c:numCache>
            </c:numRef>
          </c:val>
          <c:extLst>
            <c:ext xmlns:c16="http://schemas.microsoft.com/office/drawing/2014/chart" uri="{C3380CC4-5D6E-409C-BE32-E72D297353CC}">
              <c16:uniqueId val="{0000000A-E5A9-43D7-B86C-675A5F592CE2}"/>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Chart'!$L$56</c:f>
              <c:numCache>
                <c:formatCode>0</c:formatCode>
                <c:ptCount val="1"/>
                <c:pt idx="0">
                  <c:v>0</c:v>
                </c:pt>
              </c:numCache>
            </c:numRef>
          </c:val>
          <c:extLst>
            <c:ext xmlns:c16="http://schemas.microsoft.com/office/drawing/2014/chart" uri="{C3380CC4-5D6E-409C-BE32-E72D297353CC}">
              <c16:uniqueId val="{0000000B-E5A9-43D7-B86C-675A5F592CE2}"/>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Chart'!$L$57</c:f>
              <c:numCache>
                <c:formatCode>0</c:formatCode>
                <c:ptCount val="1"/>
                <c:pt idx="0">
                  <c:v>0</c:v>
                </c:pt>
              </c:numCache>
            </c:numRef>
          </c:val>
          <c:extLst>
            <c:ext xmlns:c16="http://schemas.microsoft.com/office/drawing/2014/chart" uri="{C3380CC4-5D6E-409C-BE32-E72D297353CC}">
              <c16:uniqueId val="{0000000C-E5A9-43D7-B86C-675A5F592CE2}"/>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Chart'!$L$58</c:f>
              <c:numCache>
                <c:formatCode>0</c:formatCode>
                <c:ptCount val="1"/>
                <c:pt idx="0">
                  <c:v>0</c:v>
                </c:pt>
              </c:numCache>
            </c:numRef>
          </c:val>
          <c:extLst>
            <c:ext xmlns:c16="http://schemas.microsoft.com/office/drawing/2014/chart" uri="{C3380CC4-5D6E-409C-BE32-E72D297353CC}">
              <c16:uniqueId val="{0000000D-E5A9-43D7-B86C-675A5F592CE2}"/>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Chart'!$L$59</c:f>
              <c:numCache>
                <c:formatCode>0</c:formatCode>
                <c:ptCount val="1"/>
                <c:pt idx="0">
                  <c:v>0</c:v>
                </c:pt>
              </c:numCache>
            </c:numRef>
          </c:val>
          <c:extLst>
            <c:ext xmlns:c16="http://schemas.microsoft.com/office/drawing/2014/chart" uri="{C3380CC4-5D6E-409C-BE32-E72D297353CC}">
              <c16:uniqueId val="{0000000E-E5A9-43D7-B86C-675A5F592CE2}"/>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Chart'!$L$60</c:f>
              <c:numCache>
                <c:formatCode>0</c:formatCode>
                <c:ptCount val="1"/>
                <c:pt idx="0">
                  <c:v>0</c:v>
                </c:pt>
              </c:numCache>
            </c:numRef>
          </c:val>
          <c:extLst>
            <c:ext xmlns:c16="http://schemas.microsoft.com/office/drawing/2014/chart" uri="{C3380CC4-5D6E-409C-BE32-E72D297353CC}">
              <c16:uniqueId val="{0000000F-E5A9-43D7-B86C-675A5F592CE2}"/>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Chart'!$L$61</c:f>
              <c:numCache>
                <c:formatCode>0</c:formatCode>
                <c:ptCount val="1"/>
                <c:pt idx="0">
                  <c:v>19</c:v>
                </c:pt>
              </c:numCache>
            </c:numRef>
          </c:val>
          <c:extLst>
            <c:ext xmlns:c16="http://schemas.microsoft.com/office/drawing/2014/chart" uri="{C3380CC4-5D6E-409C-BE32-E72D297353CC}">
              <c16:uniqueId val="{00000010-E5A9-43D7-B86C-675A5F592CE2}"/>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Chart'!$L$62</c:f>
              <c:numCache>
                <c:formatCode>0</c:formatCode>
                <c:ptCount val="1"/>
                <c:pt idx="0">
                  <c:v>18</c:v>
                </c:pt>
              </c:numCache>
            </c:numRef>
          </c:val>
          <c:extLst>
            <c:ext xmlns:c16="http://schemas.microsoft.com/office/drawing/2014/chart" uri="{C3380CC4-5D6E-409C-BE32-E72D297353CC}">
              <c16:uniqueId val="{00000011-E5A9-43D7-B86C-675A5F592CE2}"/>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Chart'!$L$63</c:f>
              <c:numCache>
                <c:formatCode>0</c:formatCode>
                <c:ptCount val="1"/>
                <c:pt idx="0">
                  <c:v>17</c:v>
                </c:pt>
              </c:numCache>
            </c:numRef>
          </c:val>
          <c:extLst>
            <c:ext xmlns:c16="http://schemas.microsoft.com/office/drawing/2014/chart" uri="{C3380CC4-5D6E-409C-BE32-E72D297353CC}">
              <c16:uniqueId val="{00000012-E5A9-43D7-B86C-675A5F592CE2}"/>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Chart'!$L$64</c:f>
              <c:numCache>
                <c:formatCode>0</c:formatCode>
                <c:ptCount val="1"/>
                <c:pt idx="0">
                  <c:v>17</c:v>
                </c:pt>
              </c:numCache>
            </c:numRef>
          </c:val>
          <c:extLst>
            <c:ext xmlns:c16="http://schemas.microsoft.com/office/drawing/2014/chart" uri="{C3380CC4-5D6E-409C-BE32-E72D297353CC}">
              <c16:uniqueId val="{00000013-E5A9-43D7-B86C-675A5F592CE2}"/>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Chart'!$L$65</c:f>
              <c:numCache>
                <c:formatCode>0</c:formatCode>
                <c:ptCount val="1"/>
                <c:pt idx="0">
                  <c:v>13</c:v>
                </c:pt>
              </c:numCache>
            </c:numRef>
          </c:val>
          <c:extLst>
            <c:ext xmlns:c16="http://schemas.microsoft.com/office/drawing/2014/chart" uri="{C3380CC4-5D6E-409C-BE32-E72D297353CC}">
              <c16:uniqueId val="{00000014-E5A9-43D7-B86C-675A5F592CE2}"/>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13"/>
                <c:pt idx="3">
                  <c:v>Traffic Control</c:v>
                </c:pt>
                <c:pt idx="4">
                  <c:v>Lighting Replacement </c:v>
                </c:pt>
                <c:pt idx="5">
                  <c:v>Median Parapet Wall</c:v>
                </c:pt>
                <c:pt idx="6">
                  <c:v>Structure Spot Painting</c:v>
                </c:pt>
                <c:pt idx="7">
                  <c:v>Pier Concrete Surface Repair</c:v>
                </c:pt>
                <c:pt idx="8">
                  <c:v>MMA Flood Seal Bridge</c:v>
                </c:pt>
                <c:pt idx="9">
                  <c:v>MMA Flood Seal Ramps</c:v>
                </c:pt>
                <c:pt idx="10">
                  <c:v>Pavement Marking Bridge &amp; Approach</c:v>
                </c:pt>
                <c:pt idx="11">
                  <c:v>Pavement Marking Ramps</c:v>
                </c:pt>
                <c:pt idx="12">
                  <c:v>RAB Painting</c:v>
                </c:pt>
              </c:strCache>
            </c:strRef>
          </c:cat>
          <c:val>
            <c:numRef>
              <c:f>'Blank Time Chart'!$L$66</c:f>
              <c:numCache>
                <c:formatCode>0</c:formatCode>
                <c:ptCount val="1"/>
                <c:pt idx="0">
                  <c:v>0</c:v>
                </c:pt>
              </c:numCache>
            </c:numRef>
          </c:val>
          <c:extLst>
            <c:ext xmlns:c16="http://schemas.microsoft.com/office/drawing/2014/chart" uri="{C3380CC4-5D6E-409C-BE32-E72D297353CC}">
              <c16:uniqueId val="{00000015-E5A9-43D7-B86C-675A5F592CE2}"/>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1</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64CC-445F-A01E-2340AAC2827F}"/>
            </c:ext>
          </c:extLst>
        </c:ser>
        <c:ser>
          <c:idx val="1"/>
          <c:order val="1"/>
          <c:tx>
            <c:strRef>
              <c:f>'Blank Time Chart'!$U$30:$V$30</c:f>
              <c:strCache>
                <c:ptCount val="1"/>
                <c:pt idx="0">
                  <c:v>Stage 1A</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1</c:v>
                </c:pt>
                <c:pt idx="4">
                  <c:v>30</c:v>
                </c:pt>
                <c:pt idx="5">
                  <c:v>26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64CC-445F-A01E-2340AAC2827F}"/>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30</c:v>
                </c:pt>
                <c:pt idx="4">
                  <c:v>1</c:v>
                </c:pt>
                <c:pt idx="5">
                  <c:v>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64CC-445F-A01E-2340AAC2827F}"/>
            </c:ext>
          </c:extLst>
        </c:ser>
        <c:ser>
          <c:idx val="3"/>
          <c:order val="3"/>
          <c:tx>
            <c:strRef>
              <c:f>'Blank Time Chart'!$W$30:$X$30</c:f>
              <c:strCache>
                <c:ptCount val="1"/>
                <c:pt idx="0">
                  <c:v>Stage 1B</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1</c:v>
                </c:pt>
                <c:pt idx="4">
                  <c:v>43</c:v>
                </c:pt>
                <c:pt idx="5">
                  <c:v>44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64CC-445F-A01E-2340AAC2827F}"/>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44</c:v>
                </c:pt>
                <c:pt idx="4">
                  <c:v>0</c:v>
                </c:pt>
                <c:pt idx="5">
                  <c:v>0</c:v>
                </c:pt>
                <c:pt idx="6">
                  <c:v>65</c:v>
                </c:pt>
                <c:pt idx="7">
                  <c:v>0</c:v>
                </c:pt>
                <c:pt idx="8">
                  <c:v>65</c:v>
                </c:pt>
                <c:pt idx="9">
                  <c:v>0</c:v>
                </c:pt>
                <c:pt idx="10">
                  <c:v>85</c:v>
                </c:pt>
                <c:pt idx="11">
                  <c:v>0</c:v>
                </c:pt>
                <c:pt idx="12">
                  <c:v>85</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64CC-445F-A01E-2340AAC2827F}"/>
            </c:ext>
          </c:extLst>
        </c:ser>
        <c:ser>
          <c:idx val="5"/>
          <c:order val="5"/>
          <c:tx>
            <c:strRef>
              <c:f>'Blank Time Chart'!$Y$30:$Z$30</c:f>
              <c:strCache>
                <c:ptCount val="1"/>
                <c:pt idx="0">
                  <c:v>Stage 2A</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1</c:v>
                </c:pt>
                <c:pt idx="4">
                  <c:v>0</c:v>
                </c:pt>
                <c:pt idx="5">
                  <c:v>0</c:v>
                </c:pt>
                <c:pt idx="6">
                  <c:v>5</c:v>
                </c:pt>
                <c:pt idx="7">
                  <c:v>0</c:v>
                </c:pt>
                <c:pt idx="8">
                  <c:v>20</c:v>
                </c:pt>
                <c:pt idx="9">
                  <c:v>0</c:v>
                </c:pt>
                <c:pt idx="10">
                  <c:v>1</c:v>
                </c:pt>
                <c:pt idx="11">
                  <c:v>0</c:v>
                </c:pt>
                <c:pt idx="12">
                  <c:v>2</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64CC-445F-A01E-2340AAC2827F}"/>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10</c:v>
                </c:pt>
                <c:pt idx="4">
                  <c:v>0</c:v>
                </c:pt>
                <c:pt idx="5">
                  <c:v>0</c:v>
                </c:pt>
                <c:pt idx="6">
                  <c:v>18</c:v>
                </c:pt>
                <c:pt idx="7">
                  <c:v>88</c:v>
                </c:pt>
                <c:pt idx="8">
                  <c:v>3</c:v>
                </c:pt>
                <c:pt idx="9">
                  <c:v>88</c:v>
                </c:pt>
                <c:pt idx="10">
                  <c:v>22</c:v>
                </c:pt>
                <c:pt idx="11">
                  <c:v>108</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64CC-445F-A01E-2340AAC2827F}"/>
            </c:ext>
          </c:extLst>
        </c:ser>
        <c:ser>
          <c:idx val="7"/>
          <c:order val="7"/>
          <c:tx>
            <c:strRef>
              <c:f>'Blank Time Chart'!$AA$30:$AB$30</c:f>
              <c:strCache>
                <c:ptCount val="1"/>
                <c:pt idx="0">
                  <c:v>Stage 2B</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1</c:v>
                </c:pt>
                <c:pt idx="4">
                  <c:v>0</c:v>
                </c:pt>
                <c:pt idx="5">
                  <c:v>0</c:v>
                </c:pt>
                <c:pt idx="6">
                  <c:v>5</c:v>
                </c:pt>
                <c:pt idx="7">
                  <c:v>15</c:v>
                </c:pt>
                <c:pt idx="8">
                  <c:v>20</c:v>
                </c:pt>
                <c:pt idx="9">
                  <c:v>20</c:v>
                </c:pt>
                <c:pt idx="10">
                  <c:v>1</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64CC-445F-A01E-2340AAC2827F}"/>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64CC-445F-A01E-2340AAC2827F}"/>
            </c:ext>
          </c:extLst>
        </c:ser>
        <c:ser>
          <c:idx val="21"/>
          <c:order val="9"/>
          <c:tx>
            <c:strRef>
              <c:f>'Blank Time Chart'!$AC$30:$AD$30</c:f>
              <c:strCache>
                <c:ptCount val="1"/>
                <c:pt idx="0">
                  <c:v>Stage 3</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64CC-445F-A01E-2340AAC2827F}"/>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64CC-445F-A01E-2340AAC2827F}"/>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64CC-445F-A01E-2340AAC2827F}"/>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64CC-445F-A01E-2340AAC2827F}"/>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64CC-445F-A01E-2340AAC2827F}"/>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64CC-445F-A01E-2340AAC2827F}"/>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64CC-445F-A01E-2340AAC2827F}"/>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19</c:v>
                </c:pt>
              </c:numCache>
            </c:numRef>
          </c:val>
          <c:extLst>
            <c:ext xmlns:c16="http://schemas.microsoft.com/office/drawing/2014/chart" uri="{C3380CC4-5D6E-409C-BE32-E72D297353CC}">
              <c16:uniqueId val="{00000010-64CC-445F-A01E-2340AAC2827F}"/>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18</c:v>
                </c:pt>
              </c:numCache>
            </c:numRef>
          </c:val>
          <c:extLst>
            <c:ext xmlns:c16="http://schemas.microsoft.com/office/drawing/2014/chart" uri="{C3380CC4-5D6E-409C-BE32-E72D297353CC}">
              <c16:uniqueId val="{00000011-64CC-445F-A01E-2340AAC2827F}"/>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17</c:v>
                </c:pt>
              </c:numCache>
            </c:numRef>
          </c:val>
          <c:extLst>
            <c:ext xmlns:c16="http://schemas.microsoft.com/office/drawing/2014/chart" uri="{C3380CC4-5D6E-409C-BE32-E72D297353CC}">
              <c16:uniqueId val="{00000012-64CC-445F-A01E-2340AAC2827F}"/>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17</c:v>
                </c:pt>
              </c:numCache>
            </c:numRef>
          </c:val>
          <c:extLst>
            <c:ext xmlns:c16="http://schemas.microsoft.com/office/drawing/2014/chart" uri="{C3380CC4-5D6E-409C-BE32-E72D297353CC}">
              <c16:uniqueId val="{00000013-64CC-445F-A01E-2340AAC2827F}"/>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13</c:v>
                </c:pt>
              </c:numCache>
            </c:numRef>
          </c:val>
          <c:extLst>
            <c:ext xmlns:c16="http://schemas.microsoft.com/office/drawing/2014/chart" uri="{C3380CC4-5D6E-409C-BE32-E72D297353CC}">
              <c16:uniqueId val="{00000014-64CC-445F-A01E-2340AAC2827F}"/>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64CC-445F-A01E-2340AAC2827F}"/>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1</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A2E1-4336-A41B-2C29403A3B89}"/>
            </c:ext>
          </c:extLst>
        </c:ser>
        <c:ser>
          <c:idx val="1"/>
          <c:order val="1"/>
          <c:tx>
            <c:strRef>
              <c:f>'Blank Time Chart'!$U$30:$V$30</c:f>
              <c:strCache>
                <c:ptCount val="1"/>
                <c:pt idx="0">
                  <c:v>Stage 1A</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1</c:v>
                </c:pt>
                <c:pt idx="4">
                  <c:v>30</c:v>
                </c:pt>
                <c:pt idx="5">
                  <c:v>26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A2E1-4336-A41B-2C29403A3B89}"/>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30</c:v>
                </c:pt>
                <c:pt idx="4">
                  <c:v>1</c:v>
                </c:pt>
                <c:pt idx="5">
                  <c:v>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A2E1-4336-A41B-2C29403A3B89}"/>
            </c:ext>
          </c:extLst>
        </c:ser>
        <c:ser>
          <c:idx val="3"/>
          <c:order val="3"/>
          <c:tx>
            <c:strRef>
              <c:f>'Blank Time Chart'!$W$30:$X$30</c:f>
              <c:strCache>
                <c:ptCount val="1"/>
                <c:pt idx="0">
                  <c:v>Stage 1B</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1</c:v>
                </c:pt>
                <c:pt idx="4">
                  <c:v>43</c:v>
                </c:pt>
                <c:pt idx="5">
                  <c:v>44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A2E1-4336-A41B-2C29403A3B89}"/>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44</c:v>
                </c:pt>
                <c:pt idx="4">
                  <c:v>0</c:v>
                </c:pt>
                <c:pt idx="5">
                  <c:v>0</c:v>
                </c:pt>
                <c:pt idx="6">
                  <c:v>65</c:v>
                </c:pt>
                <c:pt idx="7">
                  <c:v>0</c:v>
                </c:pt>
                <c:pt idx="8">
                  <c:v>65</c:v>
                </c:pt>
                <c:pt idx="9">
                  <c:v>0</c:v>
                </c:pt>
                <c:pt idx="10">
                  <c:v>85</c:v>
                </c:pt>
                <c:pt idx="11">
                  <c:v>0</c:v>
                </c:pt>
                <c:pt idx="12">
                  <c:v>85</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A2E1-4336-A41B-2C29403A3B89}"/>
            </c:ext>
          </c:extLst>
        </c:ser>
        <c:ser>
          <c:idx val="5"/>
          <c:order val="5"/>
          <c:tx>
            <c:strRef>
              <c:f>'Blank Time Chart'!$Y$30:$Z$30</c:f>
              <c:strCache>
                <c:ptCount val="1"/>
                <c:pt idx="0">
                  <c:v>Stage 2A</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1</c:v>
                </c:pt>
                <c:pt idx="4">
                  <c:v>0</c:v>
                </c:pt>
                <c:pt idx="5">
                  <c:v>0</c:v>
                </c:pt>
                <c:pt idx="6">
                  <c:v>5</c:v>
                </c:pt>
                <c:pt idx="7">
                  <c:v>0</c:v>
                </c:pt>
                <c:pt idx="8">
                  <c:v>20</c:v>
                </c:pt>
                <c:pt idx="9">
                  <c:v>0</c:v>
                </c:pt>
                <c:pt idx="10">
                  <c:v>1</c:v>
                </c:pt>
                <c:pt idx="11">
                  <c:v>0</c:v>
                </c:pt>
                <c:pt idx="12">
                  <c:v>2</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A2E1-4336-A41B-2C29403A3B89}"/>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10</c:v>
                </c:pt>
                <c:pt idx="4">
                  <c:v>0</c:v>
                </c:pt>
                <c:pt idx="5">
                  <c:v>0</c:v>
                </c:pt>
                <c:pt idx="6">
                  <c:v>18</c:v>
                </c:pt>
                <c:pt idx="7">
                  <c:v>88</c:v>
                </c:pt>
                <c:pt idx="8">
                  <c:v>3</c:v>
                </c:pt>
                <c:pt idx="9">
                  <c:v>88</c:v>
                </c:pt>
                <c:pt idx="10">
                  <c:v>22</c:v>
                </c:pt>
                <c:pt idx="11">
                  <c:v>108</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A2E1-4336-A41B-2C29403A3B89}"/>
            </c:ext>
          </c:extLst>
        </c:ser>
        <c:ser>
          <c:idx val="7"/>
          <c:order val="7"/>
          <c:tx>
            <c:strRef>
              <c:f>'Blank Time Chart'!$AA$30:$AB$30</c:f>
              <c:strCache>
                <c:ptCount val="1"/>
                <c:pt idx="0">
                  <c:v>Stage 2B</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1</c:v>
                </c:pt>
                <c:pt idx="4">
                  <c:v>0</c:v>
                </c:pt>
                <c:pt idx="5">
                  <c:v>0</c:v>
                </c:pt>
                <c:pt idx="6">
                  <c:v>5</c:v>
                </c:pt>
                <c:pt idx="7">
                  <c:v>15</c:v>
                </c:pt>
                <c:pt idx="8">
                  <c:v>20</c:v>
                </c:pt>
                <c:pt idx="9">
                  <c:v>20</c:v>
                </c:pt>
                <c:pt idx="10">
                  <c:v>1</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A2E1-4336-A41B-2C29403A3B89}"/>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A2E1-4336-A41B-2C29403A3B89}"/>
            </c:ext>
          </c:extLst>
        </c:ser>
        <c:ser>
          <c:idx val="21"/>
          <c:order val="9"/>
          <c:tx>
            <c:strRef>
              <c:f>'Blank Time Chart'!$AC$30:$AD$30</c:f>
              <c:strCache>
                <c:ptCount val="1"/>
                <c:pt idx="0">
                  <c:v>Stage 3</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A2E1-4336-A41B-2C29403A3B89}"/>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A2E1-4336-A41B-2C29403A3B89}"/>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A2E1-4336-A41B-2C29403A3B89}"/>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A2E1-4336-A41B-2C29403A3B89}"/>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A2E1-4336-A41B-2C29403A3B89}"/>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A2E1-4336-A41B-2C29403A3B89}"/>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A2E1-4336-A41B-2C29403A3B89}"/>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19</c:v>
                </c:pt>
              </c:numCache>
            </c:numRef>
          </c:val>
          <c:extLst>
            <c:ext xmlns:c16="http://schemas.microsoft.com/office/drawing/2014/chart" uri="{C3380CC4-5D6E-409C-BE32-E72D297353CC}">
              <c16:uniqueId val="{00000010-A2E1-4336-A41B-2C29403A3B89}"/>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18</c:v>
                </c:pt>
              </c:numCache>
            </c:numRef>
          </c:val>
          <c:extLst>
            <c:ext xmlns:c16="http://schemas.microsoft.com/office/drawing/2014/chart" uri="{C3380CC4-5D6E-409C-BE32-E72D297353CC}">
              <c16:uniqueId val="{00000011-A2E1-4336-A41B-2C29403A3B89}"/>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17</c:v>
                </c:pt>
              </c:numCache>
            </c:numRef>
          </c:val>
          <c:extLst>
            <c:ext xmlns:c16="http://schemas.microsoft.com/office/drawing/2014/chart" uri="{C3380CC4-5D6E-409C-BE32-E72D297353CC}">
              <c16:uniqueId val="{00000012-A2E1-4336-A41B-2C29403A3B89}"/>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17</c:v>
                </c:pt>
              </c:numCache>
            </c:numRef>
          </c:val>
          <c:extLst>
            <c:ext xmlns:c16="http://schemas.microsoft.com/office/drawing/2014/chart" uri="{C3380CC4-5D6E-409C-BE32-E72D297353CC}">
              <c16:uniqueId val="{00000013-A2E1-4336-A41B-2C29403A3B89}"/>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13</c:v>
                </c:pt>
              </c:numCache>
            </c:numRef>
          </c:val>
          <c:extLst>
            <c:ext xmlns:c16="http://schemas.microsoft.com/office/drawing/2014/chart" uri="{C3380CC4-5D6E-409C-BE32-E72D297353CC}">
              <c16:uniqueId val="{00000014-A2E1-4336-A41B-2C29403A3B89}"/>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A2E1-4336-A41B-2C29403A3B89}"/>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1</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6C5F-4032-9A7B-D0FA2C6359BE}"/>
            </c:ext>
          </c:extLst>
        </c:ser>
        <c:ser>
          <c:idx val="1"/>
          <c:order val="1"/>
          <c:tx>
            <c:strRef>
              <c:f>'Blank Time Chart'!$U$30:$V$30</c:f>
              <c:strCache>
                <c:ptCount val="1"/>
                <c:pt idx="0">
                  <c:v>Stage 1A</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1</c:v>
                </c:pt>
                <c:pt idx="4">
                  <c:v>30</c:v>
                </c:pt>
                <c:pt idx="5">
                  <c:v>26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6C5F-4032-9A7B-D0FA2C6359BE}"/>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30</c:v>
                </c:pt>
                <c:pt idx="4">
                  <c:v>1</c:v>
                </c:pt>
                <c:pt idx="5">
                  <c:v>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6C5F-4032-9A7B-D0FA2C6359BE}"/>
            </c:ext>
          </c:extLst>
        </c:ser>
        <c:ser>
          <c:idx val="3"/>
          <c:order val="3"/>
          <c:tx>
            <c:strRef>
              <c:f>'Blank Time Chart'!$W$30:$X$30</c:f>
              <c:strCache>
                <c:ptCount val="1"/>
                <c:pt idx="0">
                  <c:v>Stage 1B</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1</c:v>
                </c:pt>
                <c:pt idx="4">
                  <c:v>43</c:v>
                </c:pt>
                <c:pt idx="5">
                  <c:v>44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6C5F-4032-9A7B-D0FA2C6359BE}"/>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44</c:v>
                </c:pt>
                <c:pt idx="4">
                  <c:v>0</c:v>
                </c:pt>
                <c:pt idx="5">
                  <c:v>0</c:v>
                </c:pt>
                <c:pt idx="6">
                  <c:v>65</c:v>
                </c:pt>
                <c:pt idx="7">
                  <c:v>0</c:v>
                </c:pt>
                <c:pt idx="8">
                  <c:v>65</c:v>
                </c:pt>
                <c:pt idx="9">
                  <c:v>0</c:v>
                </c:pt>
                <c:pt idx="10">
                  <c:v>85</c:v>
                </c:pt>
                <c:pt idx="11">
                  <c:v>0</c:v>
                </c:pt>
                <c:pt idx="12">
                  <c:v>85</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6C5F-4032-9A7B-D0FA2C6359BE}"/>
            </c:ext>
          </c:extLst>
        </c:ser>
        <c:ser>
          <c:idx val="5"/>
          <c:order val="5"/>
          <c:tx>
            <c:strRef>
              <c:f>'Blank Time Chart'!$Y$30:$Z$30</c:f>
              <c:strCache>
                <c:ptCount val="1"/>
                <c:pt idx="0">
                  <c:v>Stage 2A</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1</c:v>
                </c:pt>
                <c:pt idx="4">
                  <c:v>0</c:v>
                </c:pt>
                <c:pt idx="5">
                  <c:v>0</c:v>
                </c:pt>
                <c:pt idx="6">
                  <c:v>5</c:v>
                </c:pt>
                <c:pt idx="7">
                  <c:v>0</c:v>
                </c:pt>
                <c:pt idx="8">
                  <c:v>20</c:v>
                </c:pt>
                <c:pt idx="9">
                  <c:v>0</c:v>
                </c:pt>
                <c:pt idx="10">
                  <c:v>1</c:v>
                </c:pt>
                <c:pt idx="11">
                  <c:v>0</c:v>
                </c:pt>
                <c:pt idx="12">
                  <c:v>2</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6C5F-4032-9A7B-D0FA2C6359BE}"/>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10</c:v>
                </c:pt>
                <c:pt idx="4">
                  <c:v>0</c:v>
                </c:pt>
                <c:pt idx="5">
                  <c:v>0</c:v>
                </c:pt>
                <c:pt idx="6">
                  <c:v>18</c:v>
                </c:pt>
                <c:pt idx="7">
                  <c:v>88</c:v>
                </c:pt>
                <c:pt idx="8">
                  <c:v>3</c:v>
                </c:pt>
                <c:pt idx="9">
                  <c:v>88</c:v>
                </c:pt>
                <c:pt idx="10">
                  <c:v>22</c:v>
                </c:pt>
                <c:pt idx="11">
                  <c:v>108</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6C5F-4032-9A7B-D0FA2C6359BE}"/>
            </c:ext>
          </c:extLst>
        </c:ser>
        <c:ser>
          <c:idx val="7"/>
          <c:order val="7"/>
          <c:tx>
            <c:strRef>
              <c:f>'Blank Time Chart'!$AA$30:$AB$30</c:f>
              <c:strCache>
                <c:ptCount val="1"/>
                <c:pt idx="0">
                  <c:v>Stage 2B</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1</c:v>
                </c:pt>
                <c:pt idx="4">
                  <c:v>0</c:v>
                </c:pt>
                <c:pt idx="5">
                  <c:v>0</c:v>
                </c:pt>
                <c:pt idx="6">
                  <c:v>5</c:v>
                </c:pt>
                <c:pt idx="7">
                  <c:v>15</c:v>
                </c:pt>
                <c:pt idx="8">
                  <c:v>20</c:v>
                </c:pt>
                <c:pt idx="9">
                  <c:v>20</c:v>
                </c:pt>
                <c:pt idx="10">
                  <c:v>1</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6C5F-4032-9A7B-D0FA2C6359BE}"/>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6C5F-4032-9A7B-D0FA2C6359BE}"/>
            </c:ext>
          </c:extLst>
        </c:ser>
        <c:ser>
          <c:idx val="21"/>
          <c:order val="9"/>
          <c:tx>
            <c:strRef>
              <c:f>'Blank Time Chart'!$AC$30:$AD$30</c:f>
              <c:strCache>
                <c:ptCount val="1"/>
                <c:pt idx="0">
                  <c:v>Stage 3</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6C5F-4032-9A7B-D0FA2C6359BE}"/>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6C5F-4032-9A7B-D0FA2C6359BE}"/>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6C5F-4032-9A7B-D0FA2C6359BE}"/>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6C5F-4032-9A7B-D0FA2C6359BE}"/>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6C5F-4032-9A7B-D0FA2C6359BE}"/>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6C5F-4032-9A7B-D0FA2C6359BE}"/>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6C5F-4032-9A7B-D0FA2C6359BE}"/>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19</c:v>
                </c:pt>
              </c:numCache>
            </c:numRef>
          </c:val>
          <c:extLst>
            <c:ext xmlns:c16="http://schemas.microsoft.com/office/drawing/2014/chart" uri="{C3380CC4-5D6E-409C-BE32-E72D297353CC}">
              <c16:uniqueId val="{00000010-6C5F-4032-9A7B-D0FA2C6359BE}"/>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18</c:v>
                </c:pt>
              </c:numCache>
            </c:numRef>
          </c:val>
          <c:extLst>
            <c:ext xmlns:c16="http://schemas.microsoft.com/office/drawing/2014/chart" uri="{C3380CC4-5D6E-409C-BE32-E72D297353CC}">
              <c16:uniqueId val="{00000011-6C5F-4032-9A7B-D0FA2C6359BE}"/>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17</c:v>
                </c:pt>
              </c:numCache>
            </c:numRef>
          </c:val>
          <c:extLst>
            <c:ext xmlns:c16="http://schemas.microsoft.com/office/drawing/2014/chart" uri="{C3380CC4-5D6E-409C-BE32-E72D297353CC}">
              <c16:uniqueId val="{00000012-6C5F-4032-9A7B-D0FA2C6359BE}"/>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17</c:v>
                </c:pt>
              </c:numCache>
            </c:numRef>
          </c:val>
          <c:extLst>
            <c:ext xmlns:c16="http://schemas.microsoft.com/office/drawing/2014/chart" uri="{C3380CC4-5D6E-409C-BE32-E72D297353CC}">
              <c16:uniqueId val="{00000013-6C5F-4032-9A7B-D0FA2C6359BE}"/>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13</c:v>
                </c:pt>
              </c:numCache>
            </c:numRef>
          </c:val>
          <c:extLst>
            <c:ext xmlns:c16="http://schemas.microsoft.com/office/drawing/2014/chart" uri="{C3380CC4-5D6E-409C-BE32-E72D297353CC}">
              <c16:uniqueId val="{00000014-6C5F-4032-9A7B-D0FA2C6359BE}"/>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6C5F-4032-9A7B-D0FA2C6359BE}"/>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36270431206596"/>
          <c:y val="0.13624678663239076"/>
          <c:w val="0.78521671325885389"/>
          <c:h val="0.84061696658097684"/>
        </c:manualLayout>
      </c:layout>
      <c:barChart>
        <c:barDir val="bar"/>
        <c:grouping val="stacked"/>
        <c:varyColors val="0"/>
        <c:ser>
          <c:idx val="0"/>
          <c:order val="0"/>
          <c:tx>
            <c:v>Begin Stage 1</c:v>
          </c:tx>
          <c:spPr>
            <a:noFill/>
            <a:ln w="12700">
              <a:noFill/>
            </a:ln>
          </c:spPr>
          <c:invertIfNegative val="0"/>
          <c:cat>
            <c:multiLvlStrRef>
              <c:f>'Blank 5'!$A$31:$B$51</c:f>
            </c:multiLvlStrRef>
          </c:cat>
          <c:val>
            <c:numRef>
              <c:f>'Blank 5'!$AG$31:$AG$51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373C-4518-9410-D06A027FAAFB}"/>
            </c:ext>
          </c:extLst>
        </c:ser>
        <c:ser>
          <c:idx val="1"/>
          <c:order val="1"/>
          <c:tx>
            <c:strRef>
              <c:f>'Blank 5'!$U$30:$V$30</c:f>
              <c:strCache>
                <c:ptCount val="1"/>
                <c:pt idx="0">
                  <c:v>Stage 1</c:v>
                </c:pt>
              </c:strCache>
            </c:strRef>
          </c:tx>
          <c:spPr>
            <a:solidFill>
              <a:srgbClr val="000000"/>
            </a:solidFill>
            <a:ln w="12700">
              <a:solidFill>
                <a:srgbClr val="000000"/>
              </a:solidFill>
              <a:prstDash val="solid"/>
            </a:ln>
          </c:spPr>
          <c:invertIfNegative val="0"/>
          <c:cat>
            <c:multiLvlStrRef>
              <c:f>'Blank 5'!$A$31:$B$51</c:f>
            </c:multiLvlStrRef>
          </c:cat>
          <c:val>
            <c:numRef>
              <c:f>'Blank 5'!$L$31:$L$51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373C-4518-9410-D06A027FAAFB}"/>
            </c:ext>
          </c:extLst>
        </c:ser>
        <c:ser>
          <c:idx val="2"/>
          <c:order val="2"/>
          <c:tx>
            <c:v>Begin Stage 2</c:v>
          </c:tx>
          <c:spPr>
            <a:noFill/>
            <a:ln w="25400">
              <a:noFill/>
            </a:ln>
          </c:spPr>
          <c:invertIfNegative val="0"/>
          <c:cat>
            <c:multiLvlStrRef>
              <c:f>'Blank 5'!$A$31:$B$51</c:f>
            </c:multiLvlStrRef>
          </c:cat>
          <c:val>
            <c:numRef>
              <c:f>'Blank 5'!$AH$31:$AH$51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373C-4518-9410-D06A027FAAFB}"/>
            </c:ext>
          </c:extLst>
        </c:ser>
        <c:ser>
          <c:idx val="3"/>
          <c:order val="3"/>
          <c:tx>
            <c:strRef>
              <c:f>'Blank 5'!$W$30:$X$30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5'!$A$31:$B$51</c:f>
            </c:multiLvlStrRef>
          </c:cat>
          <c:val>
            <c:numRef>
              <c:f>'Blank 5'!$N$31:$N$51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373C-4518-9410-D06A027FAAFB}"/>
            </c:ext>
          </c:extLst>
        </c:ser>
        <c:ser>
          <c:idx val="4"/>
          <c:order val="4"/>
          <c:tx>
            <c:v>Begin Stage 3</c:v>
          </c:tx>
          <c:spPr>
            <a:noFill/>
            <a:ln w="25400">
              <a:noFill/>
            </a:ln>
          </c:spPr>
          <c:invertIfNegative val="0"/>
          <c:cat>
            <c:multiLvlStrRef>
              <c:f>'Blank 5'!$A$31:$B$51</c:f>
            </c:multiLvlStrRef>
          </c:cat>
          <c:val>
            <c:numRef>
              <c:f>'Blank 5'!$AI$31:$AI$51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373C-4518-9410-D06A027FAAFB}"/>
            </c:ext>
          </c:extLst>
        </c:ser>
        <c:ser>
          <c:idx val="5"/>
          <c:order val="5"/>
          <c:tx>
            <c:strRef>
              <c:f>'Blank 5'!$Y$30:$Z$30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5'!$A$31:$B$51</c:f>
            </c:multiLvlStrRef>
          </c:cat>
          <c:val>
            <c:numRef>
              <c:f>'Blank 5'!$P$31:$P$51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373C-4518-9410-D06A027FAAFB}"/>
            </c:ext>
          </c:extLst>
        </c:ser>
        <c:ser>
          <c:idx val="6"/>
          <c:order val="6"/>
          <c:tx>
            <c:v>Begin Stage 4</c:v>
          </c:tx>
          <c:spPr>
            <a:noFill/>
            <a:ln w="25400">
              <a:noFill/>
            </a:ln>
          </c:spPr>
          <c:invertIfNegative val="0"/>
          <c:cat>
            <c:multiLvlStrRef>
              <c:f>'Blank 5'!$A$31:$B$51</c:f>
            </c:multiLvlStrRef>
          </c:cat>
          <c:val>
            <c:numRef>
              <c:f>'Blank 5'!$AJ$31:$AJ$51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373C-4518-9410-D06A027FAAFB}"/>
            </c:ext>
          </c:extLst>
        </c:ser>
        <c:ser>
          <c:idx val="7"/>
          <c:order val="7"/>
          <c:tx>
            <c:strRef>
              <c:f>'Blank 5'!$AA$30:$AB$30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5'!$A$31:$B$51</c:f>
            </c:multiLvlStrRef>
          </c:cat>
          <c:val>
            <c:numRef>
              <c:f>'Blank 5'!$R$31:$R$51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373C-4518-9410-D06A027FAAFB}"/>
            </c:ext>
          </c:extLst>
        </c:ser>
        <c:ser>
          <c:idx val="20"/>
          <c:order val="8"/>
          <c:tx>
            <c:v>Begin Stage 5</c:v>
          </c:tx>
          <c:spPr>
            <a:noFill/>
            <a:ln w="25400">
              <a:noFill/>
            </a:ln>
          </c:spPr>
          <c:invertIfNegative val="0"/>
          <c:cat>
            <c:multiLvlStrRef>
              <c:f>'Blank 5'!$A$31:$B$51</c:f>
            </c:multiLvlStrRef>
          </c:cat>
          <c:val>
            <c:numRef>
              <c:f>'Blank 5'!$AK$31:$AK$51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373C-4518-9410-D06A027FAAFB}"/>
            </c:ext>
          </c:extLst>
        </c:ser>
        <c:ser>
          <c:idx val="21"/>
          <c:order val="9"/>
          <c:tx>
            <c:strRef>
              <c:f>'Blank 5'!$AC$30:$AD$30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5'!$A$31:$B$51</c:f>
            </c:multiLvlStrRef>
          </c:cat>
          <c:val>
            <c:numRef>
              <c:f>'Blank 5'!$T$31:$T$51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373C-4518-9410-D06A027FAAFB}"/>
            </c:ext>
          </c:extLst>
        </c:ser>
        <c:ser>
          <c:idx val="8"/>
          <c:order val="10"/>
          <c:tx>
            <c:strRef>
              <c:f>'Blank 5'!$A$55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5'!$L$55</c:f>
              <c:numCache>
                <c:formatCode>0</c:formatCode>
                <c:ptCount val="1"/>
                <c:pt idx="0">
                  <c:v>0</c:v>
                </c:pt>
              </c:numCache>
            </c:numRef>
          </c:val>
          <c:extLst>
            <c:ext xmlns:c16="http://schemas.microsoft.com/office/drawing/2014/chart" uri="{C3380CC4-5D6E-409C-BE32-E72D297353CC}">
              <c16:uniqueId val="{0000000A-373C-4518-9410-D06A027FAAFB}"/>
            </c:ext>
          </c:extLst>
        </c:ser>
        <c:ser>
          <c:idx val="9"/>
          <c:order val="11"/>
          <c:tx>
            <c:strRef>
              <c:f>'Blank 5'!$A$56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5'!$L$56</c:f>
              <c:numCache>
                <c:formatCode>0</c:formatCode>
                <c:ptCount val="1"/>
                <c:pt idx="0">
                  <c:v>0</c:v>
                </c:pt>
              </c:numCache>
            </c:numRef>
          </c:val>
          <c:extLst>
            <c:ext xmlns:c16="http://schemas.microsoft.com/office/drawing/2014/chart" uri="{C3380CC4-5D6E-409C-BE32-E72D297353CC}">
              <c16:uniqueId val="{0000000B-373C-4518-9410-D06A027FAAFB}"/>
            </c:ext>
          </c:extLst>
        </c:ser>
        <c:ser>
          <c:idx val="10"/>
          <c:order val="12"/>
          <c:tx>
            <c:strRef>
              <c:f>'Blank 5'!$A$57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5'!$L$57</c:f>
              <c:numCache>
                <c:formatCode>0</c:formatCode>
                <c:ptCount val="1"/>
                <c:pt idx="0">
                  <c:v>0</c:v>
                </c:pt>
              </c:numCache>
            </c:numRef>
          </c:val>
          <c:extLst>
            <c:ext xmlns:c16="http://schemas.microsoft.com/office/drawing/2014/chart" uri="{C3380CC4-5D6E-409C-BE32-E72D297353CC}">
              <c16:uniqueId val="{0000000C-373C-4518-9410-D06A027FAAFB}"/>
            </c:ext>
          </c:extLst>
        </c:ser>
        <c:ser>
          <c:idx val="11"/>
          <c:order val="13"/>
          <c:tx>
            <c:strRef>
              <c:f>'Blank 5'!$A$58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5'!$L$58</c:f>
              <c:numCache>
                <c:formatCode>0</c:formatCode>
                <c:ptCount val="1"/>
                <c:pt idx="0">
                  <c:v>0</c:v>
                </c:pt>
              </c:numCache>
            </c:numRef>
          </c:val>
          <c:extLst>
            <c:ext xmlns:c16="http://schemas.microsoft.com/office/drawing/2014/chart" uri="{C3380CC4-5D6E-409C-BE32-E72D297353CC}">
              <c16:uniqueId val="{0000000D-373C-4518-9410-D06A027FAAFB}"/>
            </c:ext>
          </c:extLst>
        </c:ser>
        <c:ser>
          <c:idx val="12"/>
          <c:order val="14"/>
          <c:tx>
            <c:strRef>
              <c:f>'Blank 5'!$A$59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5'!$L$59</c:f>
              <c:numCache>
                <c:formatCode>0</c:formatCode>
                <c:ptCount val="1"/>
                <c:pt idx="0">
                  <c:v>0</c:v>
                </c:pt>
              </c:numCache>
            </c:numRef>
          </c:val>
          <c:extLst>
            <c:ext xmlns:c16="http://schemas.microsoft.com/office/drawing/2014/chart" uri="{C3380CC4-5D6E-409C-BE32-E72D297353CC}">
              <c16:uniqueId val="{0000000E-373C-4518-9410-D06A027FAAFB}"/>
            </c:ext>
          </c:extLst>
        </c:ser>
        <c:ser>
          <c:idx val="13"/>
          <c:order val="15"/>
          <c:tx>
            <c:strRef>
              <c:f>'Blank 5'!$A$60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5'!$L$60</c:f>
              <c:numCache>
                <c:formatCode>0</c:formatCode>
                <c:ptCount val="1"/>
                <c:pt idx="0">
                  <c:v>0</c:v>
                </c:pt>
              </c:numCache>
            </c:numRef>
          </c:val>
          <c:extLst>
            <c:ext xmlns:c16="http://schemas.microsoft.com/office/drawing/2014/chart" uri="{C3380CC4-5D6E-409C-BE32-E72D297353CC}">
              <c16:uniqueId val="{0000000F-373C-4518-9410-D06A027FAAFB}"/>
            </c:ext>
          </c:extLst>
        </c:ser>
        <c:ser>
          <c:idx val="14"/>
          <c:order val="16"/>
          <c:tx>
            <c:strRef>
              <c:f>'Blank 5'!$A$61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5'!$L$61</c:f>
              <c:numCache>
                <c:formatCode>0</c:formatCode>
                <c:ptCount val="1"/>
                <c:pt idx="0">
                  <c:v>0</c:v>
                </c:pt>
              </c:numCache>
            </c:numRef>
          </c:val>
          <c:extLst>
            <c:ext xmlns:c16="http://schemas.microsoft.com/office/drawing/2014/chart" uri="{C3380CC4-5D6E-409C-BE32-E72D297353CC}">
              <c16:uniqueId val="{00000010-373C-4518-9410-D06A027FAAFB}"/>
            </c:ext>
          </c:extLst>
        </c:ser>
        <c:ser>
          <c:idx val="15"/>
          <c:order val="17"/>
          <c:tx>
            <c:strRef>
              <c:f>'Blank 5'!$A$62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5'!$L$62</c:f>
              <c:numCache>
                <c:formatCode>0</c:formatCode>
                <c:ptCount val="1"/>
                <c:pt idx="0">
                  <c:v>0</c:v>
                </c:pt>
              </c:numCache>
            </c:numRef>
          </c:val>
          <c:extLst>
            <c:ext xmlns:c16="http://schemas.microsoft.com/office/drawing/2014/chart" uri="{C3380CC4-5D6E-409C-BE32-E72D297353CC}">
              <c16:uniqueId val="{00000011-373C-4518-9410-D06A027FAAFB}"/>
            </c:ext>
          </c:extLst>
        </c:ser>
        <c:ser>
          <c:idx val="16"/>
          <c:order val="18"/>
          <c:tx>
            <c:strRef>
              <c:f>'Blank 5'!$A$63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5'!$L$63</c:f>
              <c:numCache>
                <c:formatCode>0</c:formatCode>
                <c:ptCount val="1"/>
                <c:pt idx="0">
                  <c:v>0</c:v>
                </c:pt>
              </c:numCache>
            </c:numRef>
          </c:val>
          <c:extLst>
            <c:ext xmlns:c16="http://schemas.microsoft.com/office/drawing/2014/chart" uri="{C3380CC4-5D6E-409C-BE32-E72D297353CC}">
              <c16:uniqueId val="{00000012-373C-4518-9410-D06A027FAAFB}"/>
            </c:ext>
          </c:extLst>
        </c:ser>
        <c:ser>
          <c:idx val="17"/>
          <c:order val="19"/>
          <c:tx>
            <c:strRef>
              <c:f>'Blank 5'!$A$64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5'!$L$64</c:f>
              <c:numCache>
                <c:formatCode>0</c:formatCode>
                <c:ptCount val="1"/>
                <c:pt idx="0">
                  <c:v>0</c:v>
                </c:pt>
              </c:numCache>
            </c:numRef>
          </c:val>
          <c:extLst>
            <c:ext xmlns:c16="http://schemas.microsoft.com/office/drawing/2014/chart" uri="{C3380CC4-5D6E-409C-BE32-E72D297353CC}">
              <c16:uniqueId val="{00000013-373C-4518-9410-D06A027FAAFB}"/>
            </c:ext>
          </c:extLst>
        </c:ser>
        <c:ser>
          <c:idx val="18"/>
          <c:order val="20"/>
          <c:tx>
            <c:strRef>
              <c:f>'Blank 5'!$A$65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5'!$L$65</c:f>
              <c:numCache>
                <c:formatCode>0</c:formatCode>
                <c:ptCount val="1"/>
                <c:pt idx="0">
                  <c:v>0</c:v>
                </c:pt>
              </c:numCache>
            </c:numRef>
          </c:val>
          <c:extLst>
            <c:ext xmlns:c16="http://schemas.microsoft.com/office/drawing/2014/chart" uri="{C3380CC4-5D6E-409C-BE32-E72D297353CC}">
              <c16:uniqueId val="{00000014-373C-4518-9410-D06A027FAAFB}"/>
            </c:ext>
          </c:extLst>
        </c:ser>
        <c:ser>
          <c:idx val="19"/>
          <c:order val="21"/>
          <c:tx>
            <c:strRef>
              <c:f>'Blank 5'!$A$66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5'!$L$66</c:f>
              <c:numCache>
                <c:formatCode>0</c:formatCode>
                <c:ptCount val="1"/>
                <c:pt idx="0">
                  <c:v>0</c:v>
                </c:pt>
              </c:numCache>
            </c:numRef>
          </c:val>
          <c:extLst>
            <c:ext xmlns:c16="http://schemas.microsoft.com/office/drawing/2014/chart" uri="{C3380CC4-5D6E-409C-BE32-E72D297353CC}">
              <c16:uniqueId val="{00000015-373C-4518-9410-D06A027FAAFB}"/>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Example!$AG$31:$AG$51</c:f>
              <c:numCache>
                <c:formatCode>General</c:formatCode>
                <c:ptCount val="21"/>
                <c:pt idx="0">
                  <c:v>0</c:v>
                </c:pt>
                <c:pt idx="1">
                  <c:v>0</c:v>
                </c:pt>
                <c:pt idx="2">
                  <c:v>3</c:v>
                </c:pt>
                <c:pt idx="3">
                  <c:v>0</c:v>
                </c:pt>
                <c:pt idx="4">
                  <c:v>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08A-4F20-AE0D-1BC0DB250A48}"/>
            </c:ext>
          </c:extLst>
        </c:ser>
        <c:ser>
          <c:idx val="1"/>
          <c:order val="1"/>
          <c:tx>
            <c:strRef>
              <c:f>Example!$U$30:$V$30</c:f>
              <c:strCache>
                <c:ptCount val="1"/>
                <c:pt idx="0">
                  <c:v>Stage 1</c:v>
                </c:pt>
              </c:strCache>
            </c:strRef>
          </c:tx>
          <c:spPr>
            <a:solidFill>
              <a:srgbClr val="000000"/>
            </a:solid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Example!$L$31:$L$51</c:f>
              <c:numCache>
                <c:formatCode>General</c:formatCode>
                <c:ptCount val="21"/>
                <c:pt idx="1">
                  <c:v>3</c:v>
                </c:pt>
                <c:pt idx="2">
                  <c:v>8</c:v>
                </c:pt>
                <c:pt idx="3">
                  <c:v>0</c:v>
                </c:pt>
                <c:pt idx="4">
                  <c:v>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E08A-4F20-AE0D-1BC0DB250A48}"/>
            </c:ext>
          </c:extLst>
        </c:ser>
        <c:ser>
          <c:idx val="2"/>
          <c:order val="2"/>
          <c:tx>
            <c:v>Begin Stage 2</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Example!$AH$31:$AH$51</c:f>
              <c:numCache>
                <c:formatCode>General</c:formatCode>
                <c:ptCount val="21"/>
                <c:pt idx="0">
                  <c:v>0</c:v>
                </c:pt>
                <c:pt idx="1">
                  <c:v>8</c:v>
                </c:pt>
                <c:pt idx="2">
                  <c:v>0</c:v>
                </c:pt>
                <c:pt idx="3">
                  <c:v>12</c:v>
                </c:pt>
                <c:pt idx="4">
                  <c:v>9</c:v>
                </c:pt>
                <c:pt idx="5">
                  <c:v>18</c:v>
                </c:pt>
                <c:pt idx="6">
                  <c:v>13</c:v>
                </c:pt>
                <c:pt idx="7">
                  <c:v>32</c:v>
                </c:pt>
                <c:pt idx="8">
                  <c:v>42</c:v>
                </c:pt>
                <c:pt idx="9">
                  <c:v>45</c:v>
                </c:pt>
                <c:pt idx="10">
                  <c:v>29</c:v>
                </c:pt>
                <c:pt idx="11">
                  <c:v>38</c:v>
                </c:pt>
                <c:pt idx="12">
                  <c:v>47</c:v>
                </c:pt>
                <c:pt idx="13">
                  <c:v>49</c:v>
                </c:pt>
                <c:pt idx="14">
                  <c:v>56</c:v>
                </c:pt>
                <c:pt idx="15">
                  <c:v>59</c:v>
                </c:pt>
                <c:pt idx="16">
                  <c:v>57</c:v>
                </c:pt>
                <c:pt idx="17">
                  <c:v>63</c:v>
                </c:pt>
                <c:pt idx="18">
                  <c:v>0</c:v>
                </c:pt>
                <c:pt idx="19">
                  <c:v>0</c:v>
                </c:pt>
                <c:pt idx="20">
                  <c:v>0</c:v>
                </c:pt>
              </c:numCache>
            </c:numRef>
          </c:val>
          <c:extLst>
            <c:ext xmlns:c16="http://schemas.microsoft.com/office/drawing/2014/chart" uri="{C3380CC4-5D6E-409C-BE32-E72D297353CC}">
              <c16:uniqueId val="{00000002-E08A-4F20-AE0D-1BC0DB250A48}"/>
            </c:ext>
          </c:extLst>
        </c:ser>
        <c:ser>
          <c:idx val="3"/>
          <c:order val="3"/>
          <c:tx>
            <c:strRef>
              <c:f>Example!$W$30:$X$30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Example!$N$31:$N$51</c:f>
              <c:numCache>
                <c:formatCode>General</c:formatCode>
                <c:ptCount val="21"/>
                <c:pt idx="1">
                  <c:v>1</c:v>
                </c:pt>
                <c:pt idx="2">
                  <c:v>0</c:v>
                </c:pt>
                <c:pt idx="3">
                  <c:v>9</c:v>
                </c:pt>
                <c:pt idx="4">
                  <c:v>4</c:v>
                </c:pt>
                <c:pt idx="5">
                  <c:v>2</c:v>
                </c:pt>
                <c:pt idx="6">
                  <c:v>34</c:v>
                </c:pt>
                <c:pt idx="7">
                  <c:v>10</c:v>
                </c:pt>
                <c:pt idx="8">
                  <c:v>8</c:v>
                </c:pt>
                <c:pt idx="9">
                  <c:v>23</c:v>
                </c:pt>
                <c:pt idx="10">
                  <c:v>21</c:v>
                </c:pt>
                <c:pt idx="11">
                  <c:v>19</c:v>
                </c:pt>
                <c:pt idx="12">
                  <c:v>11</c:v>
                </c:pt>
                <c:pt idx="13">
                  <c:v>10</c:v>
                </c:pt>
                <c:pt idx="14">
                  <c:v>5</c:v>
                </c:pt>
                <c:pt idx="15">
                  <c:v>4</c:v>
                </c:pt>
                <c:pt idx="16">
                  <c:v>8</c:v>
                </c:pt>
                <c:pt idx="17">
                  <c:v>5</c:v>
                </c:pt>
                <c:pt idx="18">
                  <c:v>0</c:v>
                </c:pt>
                <c:pt idx="19">
                  <c:v>0</c:v>
                </c:pt>
                <c:pt idx="20">
                  <c:v>0</c:v>
                </c:pt>
              </c:numCache>
            </c:numRef>
          </c:val>
          <c:extLst>
            <c:ext xmlns:c16="http://schemas.microsoft.com/office/drawing/2014/chart" uri="{C3380CC4-5D6E-409C-BE32-E72D297353CC}">
              <c16:uniqueId val="{00000003-E08A-4F20-AE0D-1BC0DB250A48}"/>
            </c:ext>
          </c:extLst>
        </c:ser>
        <c:ser>
          <c:idx val="4"/>
          <c:order val="4"/>
          <c:tx>
            <c:v>Begin Stage 3</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Example!$AI$31:$AI$51</c:f>
              <c:numCache>
                <c:formatCode>General</c:formatCode>
                <c:ptCount val="21"/>
                <c:pt idx="0">
                  <c:v>0</c:v>
                </c:pt>
                <c:pt idx="1">
                  <c:v>56</c:v>
                </c:pt>
                <c:pt idx="2">
                  <c:v>69</c:v>
                </c:pt>
                <c:pt idx="3">
                  <c:v>49</c:v>
                </c:pt>
                <c:pt idx="4">
                  <c:v>53</c:v>
                </c:pt>
                <c:pt idx="5">
                  <c:v>0</c:v>
                </c:pt>
                <c:pt idx="6">
                  <c:v>25</c:v>
                </c:pt>
                <c:pt idx="7">
                  <c:v>33</c:v>
                </c:pt>
                <c:pt idx="8">
                  <c:v>27</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E08A-4F20-AE0D-1BC0DB250A48}"/>
            </c:ext>
          </c:extLst>
        </c:ser>
        <c:ser>
          <c:idx val="5"/>
          <c:order val="5"/>
          <c:tx>
            <c:strRef>
              <c:f>Example!$Y$30:$Z$30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Example!$P$31:$P$51</c:f>
              <c:numCache>
                <c:formatCode>General</c:formatCode>
                <c:ptCount val="21"/>
                <c:pt idx="1">
                  <c:v>3</c:v>
                </c:pt>
                <c:pt idx="2">
                  <c:v>8</c:v>
                </c:pt>
                <c:pt idx="3">
                  <c:v>1</c:v>
                </c:pt>
                <c:pt idx="4">
                  <c:v>1</c:v>
                </c:pt>
                <c:pt idx="5">
                  <c:v>0</c:v>
                </c:pt>
                <c:pt idx="6">
                  <c:v>3</c:v>
                </c:pt>
                <c:pt idx="7">
                  <c:v>2</c:v>
                </c:pt>
                <c:pt idx="8">
                  <c:v>3</c:v>
                </c:pt>
                <c:pt idx="9">
                  <c:v>20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E08A-4F20-AE0D-1BC0DB250A48}"/>
            </c:ext>
          </c:extLst>
        </c:ser>
        <c:ser>
          <c:idx val="6"/>
          <c:order val="6"/>
          <c:tx>
            <c:v>Begin Stage 4</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Example!$AJ$31:$AJ$51</c:f>
              <c:numCache>
                <c:formatCode>General</c:formatCode>
                <c:ptCount val="21"/>
                <c:pt idx="0">
                  <c:v>0</c:v>
                </c:pt>
                <c:pt idx="1">
                  <c:v>17</c:v>
                </c:pt>
                <c:pt idx="2">
                  <c:v>0</c:v>
                </c:pt>
                <c:pt idx="3">
                  <c:v>18</c:v>
                </c:pt>
                <c:pt idx="4">
                  <c:v>19</c:v>
                </c:pt>
                <c:pt idx="5">
                  <c:v>73</c:v>
                </c:pt>
                <c:pt idx="6">
                  <c:v>18</c:v>
                </c:pt>
                <c:pt idx="7">
                  <c:v>18</c:v>
                </c:pt>
                <c:pt idx="8">
                  <c:v>25</c:v>
                </c:pt>
                <c:pt idx="9">
                  <c:v>0</c:v>
                </c:pt>
                <c:pt idx="10">
                  <c:v>55</c:v>
                </c:pt>
                <c:pt idx="11">
                  <c:v>53</c:v>
                </c:pt>
                <c:pt idx="12">
                  <c:v>55</c:v>
                </c:pt>
                <c:pt idx="13">
                  <c:v>58</c:v>
                </c:pt>
                <c:pt idx="14">
                  <c:v>63</c:v>
                </c:pt>
                <c:pt idx="15">
                  <c:v>64</c:v>
                </c:pt>
                <c:pt idx="16">
                  <c:v>64</c:v>
                </c:pt>
                <c:pt idx="17">
                  <c:v>63</c:v>
                </c:pt>
                <c:pt idx="18">
                  <c:v>0</c:v>
                </c:pt>
                <c:pt idx="19">
                  <c:v>0</c:v>
                </c:pt>
                <c:pt idx="20">
                  <c:v>0</c:v>
                </c:pt>
              </c:numCache>
            </c:numRef>
          </c:val>
          <c:extLst>
            <c:ext xmlns:c16="http://schemas.microsoft.com/office/drawing/2014/chart" uri="{C3380CC4-5D6E-409C-BE32-E72D297353CC}">
              <c16:uniqueId val="{00000006-E08A-4F20-AE0D-1BC0DB250A48}"/>
            </c:ext>
          </c:extLst>
        </c:ser>
        <c:ser>
          <c:idx val="7"/>
          <c:order val="7"/>
          <c:tx>
            <c:strRef>
              <c:f>Example!$AA$30:$AB$30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Example!$R$31:$R$51</c:f>
              <c:numCache>
                <c:formatCode>General</c:formatCode>
                <c:ptCount val="21"/>
                <c:pt idx="1">
                  <c:v>1</c:v>
                </c:pt>
                <c:pt idx="2">
                  <c:v>0</c:v>
                </c:pt>
                <c:pt idx="3">
                  <c:v>9</c:v>
                </c:pt>
                <c:pt idx="4">
                  <c:v>2</c:v>
                </c:pt>
                <c:pt idx="5">
                  <c:v>2</c:v>
                </c:pt>
                <c:pt idx="6">
                  <c:v>15</c:v>
                </c:pt>
                <c:pt idx="7">
                  <c:v>10</c:v>
                </c:pt>
                <c:pt idx="8">
                  <c:v>10</c:v>
                </c:pt>
                <c:pt idx="9">
                  <c:v>18</c:v>
                </c:pt>
                <c:pt idx="10">
                  <c:v>21</c:v>
                </c:pt>
                <c:pt idx="11">
                  <c:v>18</c:v>
                </c:pt>
                <c:pt idx="12">
                  <c:v>11</c:v>
                </c:pt>
                <c:pt idx="13">
                  <c:v>10</c:v>
                </c:pt>
                <c:pt idx="14">
                  <c:v>5</c:v>
                </c:pt>
                <c:pt idx="15">
                  <c:v>4</c:v>
                </c:pt>
                <c:pt idx="16">
                  <c:v>4</c:v>
                </c:pt>
                <c:pt idx="17">
                  <c:v>5</c:v>
                </c:pt>
                <c:pt idx="18">
                  <c:v>0</c:v>
                </c:pt>
                <c:pt idx="19">
                  <c:v>0</c:v>
                </c:pt>
                <c:pt idx="20">
                  <c:v>0</c:v>
                </c:pt>
              </c:numCache>
            </c:numRef>
          </c:val>
          <c:extLst>
            <c:ext xmlns:c16="http://schemas.microsoft.com/office/drawing/2014/chart" uri="{C3380CC4-5D6E-409C-BE32-E72D297353CC}">
              <c16:uniqueId val="{00000007-E08A-4F20-AE0D-1BC0DB250A48}"/>
            </c:ext>
          </c:extLst>
        </c:ser>
        <c:ser>
          <c:idx val="20"/>
          <c:order val="8"/>
          <c:tx>
            <c:v>Begin Stage 5</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Example!$AK$31:$AK$51</c:f>
              <c:numCache>
                <c:formatCode>General</c:formatCode>
                <c:ptCount val="21"/>
                <c:pt idx="0">
                  <c:v>0</c:v>
                </c:pt>
                <c:pt idx="1">
                  <c:v>0</c:v>
                </c:pt>
                <c:pt idx="2">
                  <c:v>0</c:v>
                </c:pt>
                <c:pt idx="3">
                  <c:v>0</c:v>
                </c:pt>
                <c:pt idx="4">
                  <c:v>0</c:v>
                </c:pt>
                <c:pt idx="5">
                  <c:v>0</c:v>
                </c:pt>
                <c:pt idx="6">
                  <c:v>0</c:v>
                </c:pt>
                <c:pt idx="7">
                  <c:v>0</c:v>
                </c:pt>
                <c:pt idx="8">
                  <c:v>0</c:v>
                </c:pt>
                <c:pt idx="9">
                  <c:v>0</c:v>
                </c:pt>
                <c:pt idx="10">
                  <c:v>10</c:v>
                </c:pt>
                <c:pt idx="11">
                  <c:v>9</c:v>
                </c:pt>
                <c:pt idx="12">
                  <c:v>17</c:v>
                </c:pt>
                <c:pt idx="13">
                  <c:v>16</c:v>
                </c:pt>
                <c:pt idx="14">
                  <c:v>15</c:v>
                </c:pt>
                <c:pt idx="15">
                  <c:v>0</c:v>
                </c:pt>
                <c:pt idx="16">
                  <c:v>0</c:v>
                </c:pt>
                <c:pt idx="17">
                  <c:v>0</c:v>
                </c:pt>
                <c:pt idx="18">
                  <c:v>0</c:v>
                </c:pt>
                <c:pt idx="19">
                  <c:v>0</c:v>
                </c:pt>
                <c:pt idx="20">
                  <c:v>0</c:v>
                </c:pt>
              </c:numCache>
            </c:numRef>
          </c:val>
          <c:extLst>
            <c:ext xmlns:c16="http://schemas.microsoft.com/office/drawing/2014/chart" uri="{C3380CC4-5D6E-409C-BE32-E72D297353CC}">
              <c16:uniqueId val="{00000008-E08A-4F20-AE0D-1BC0DB250A48}"/>
            </c:ext>
          </c:extLst>
        </c:ser>
        <c:ser>
          <c:idx val="21"/>
          <c:order val="9"/>
          <c:tx>
            <c:strRef>
              <c:f>Example!$AC$30:$AD$30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Example!$T$31:$T$51</c:f>
              <c:numCache>
                <c:formatCode>General</c:formatCode>
                <c:ptCount val="21"/>
                <c:pt idx="1">
                  <c:v>0</c:v>
                </c:pt>
                <c:pt idx="2">
                  <c:v>0</c:v>
                </c:pt>
                <c:pt idx="3">
                  <c:v>0</c:v>
                </c:pt>
                <c:pt idx="4">
                  <c:v>0</c:v>
                </c:pt>
                <c:pt idx="5">
                  <c:v>0</c:v>
                </c:pt>
                <c:pt idx="6">
                  <c:v>0</c:v>
                </c:pt>
                <c:pt idx="7">
                  <c:v>0</c:v>
                </c:pt>
                <c:pt idx="8">
                  <c:v>0</c:v>
                </c:pt>
                <c:pt idx="9">
                  <c:v>0</c:v>
                </c:pt>
                <c:pt idx="10">
                  <c:v>3</c:v>
                </c:pt>
                <c:pt idx="11">
                  <c:v>4</c:v>
                </c:pt>
                <c:pt idx="12">
                  <c:v>2</c:v>
                </c:pt>
                <c:pt idx="13">
                  <c:v>2</c:v>
                </c:pt>
                <c:pt idx="14">
                  <c:v>8</c:v>
                </c:pt>
                <c:pt idx="15">
                  <c:v>0</c:v>
                </c:pt>
                <c:pt idx="16">
                  <c:v>0</c:v>
                </c:pt>
                <c:pt idx="17">
                  <c:v>0</c:v>
                </c:pt>
                <c:pt idx="18">
                  <c:v>0</c:v>
                </c:pt>
                <c:pt idx="19">
                  <c:v>0</c:v>
                </c:pt>
                <c:pt idx="20">
                  <c:v>0</c:v>
                </c:pt>
              </c:numCache>
            </c:numRef>
          </c:val>
          <c:extLst>
            <c:ext xmlns:c16="http://schemas.microsoft.com/office/drawing/2014/chart" uri="{C3380CC4-5D6E-409C-BE32-E72D297353CC}">
              <c16:uniqueId val="{00000009-E08A-4F20-AE0D-1BC0DB250A48}"/>
            </c:ext>
          </c:extLst>
        </c:ser>
        <c:ser>
          <c:idx val="8"/>
          <c:order val="10"/>
          <c:tx>
            <c:strRef>
              <c:f>Example!$A$55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Example!$L$55</c:f>
              <c:numCache>
                <c:formatCode>0</c:formatCode>
                <c:ptCount val="1"/>
                <c:pt idx="0">
                  <c:v>0</c:v>
                </c:pt>
              </c:numCache>
            </c:numRef>
          </c:val>
          <c:extLst>
            <c:ext xmlns:c16="http://schemas.microsoft.com/office/drawing/2014/chart" uri="{C3380CC4-5D6E-409C-BE32-E72D297353CC}">
              <c16:uniqueId val="{0000000A-E08A-4F20-AE0D-1BC0DB250A48}"/>
            </c:ext>
          </c:extLst>
        </c:ser>
        <c:ser>
          <c:idx val="9"/>
          <c:order val="11"/>
          <c:tx>
            <c:strRef>
              <c:f>Example!$A$56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Example!$L$56</c:f>
              <c:numCache>
                <c:formatCode>0</c:formatCode>
                <c:ptCount val="1"/>
                <c:pt idx="0">
                  <c:v>0</c:v>
                </c:pt>
              </c:numCache>
            </c:numRef>
          </c:val>
          <c:extLst>
            <c:ext xmlns:c16="http://schemas.microsoft.com/office/drawing/2014/chart" uri="{C3380CC4-5D6E-409C-BE32-E72D297353CC}">
              <c16:uniqueId val="{0000000B-E08A-4F20-AE0D-1BC0DB250A48}"/>
            </c:ext>
          </c:extLst>
        </c:ser>
        <c:ser>
          <c:idx val="10"/>
          <c:order val="12"/>
          <c:tx>
            <c:strRef>
              <c:f>Example!$A$57</c:f>
              <c:strCache>
                <c:ptCount val="1"/>
                <c:pt idx="0">
                  <c:v>March</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Example!$L$57</c:f>
              <c:numCache>
                <c:formatCode>0</c:formatCode>
                <c:ptCount val="1"/>
                <c:pt idx="0">
                  <c:v>10</c:v>
                </c:pt>
              </c:numCache>
            </c:numRef>
          </c:val>
          <c:extLst>
            <c:ext xmlns:c16="http://schemas.microsoft.com/office/drawing/2014/chart" uri="{C3380CC4-5D6E-409C-BE32-E72D297353CC}">
              <c16:uniqueId val="{0000000C-E08A-4F20-AE0D-1BC0DB250A48}"/>
            </c:ext>
          </c:extLst>
        </c:ser>
        <c:ser>
          <c:idx val="11"/>
          <c:order val="13"/>
          <c:tx>
            <c:strRef>
              <c:f>Example!$A$58</c:f>
              <c:strCache>
                <c:ptCount val="1"/>
                <c:pt idx="0">
                  <c:v>April</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Example!$L$58</c:f>
              <c:numCache>
                <c:formatCode>0</c:formatCode>
                <c:ptCount val="1"/>
                <c:pt idx="0">
                  <c:v>13</c:v>
                </c:pt>
              </c:numCache>
            </c:numRef>
          </c:val>
          <c:extLst>
            <c:ext xmlns:c16="http://schemas.microsoft.com/office/drawing/2014/chart" uri="{C3380CC4-5D6E-409C-BE32-E72D297353CC}">
              <c16:uniqueId val="{0000000D-E08A-4F20-AE0D-1BC0DB250A48}"/>
            </c:ext>
          </c:extLst>
        </c:ser>
        <c:ser>
          <c:idx val="12"/>
          <c:order val="14"/>
          <c:tx>
            <c:strRef>
              <c:f>Example!$A$59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Example!$L$59</c:f>
              <c:numCache>
                <c:formatCode>0</c:formatCode>
                <c:ptCount val="1"/>
                <c:pt idx="0">
                  <c:v>17</c:v>
                </c:pt>
              </c:numCache>
            </c:numRef>
          </c:val>
          <c:extLst>
            <c:ext xmlns:c16="http://schemas.microsoft.com/office/drawing/2014/chart" uri="{C3380CC4-5D6E-409C-BE32-E72D297353CC}">
              <c16:uniqueId val="{0000000E-E08A-4F20-AE0D-1BC0DB250A48}"/>
            </c:ext>
          </c:extLst>
        </c:ser>
        <c:ser>
          <c:idx val="13"/>
          <c:order val="15"/>
          <c:tx>
            <c:strRef>
              <c:f>Example!$A$60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Example!$L$60</c:f>
              <c:numCache>
                <c:formatCode>0</c:formatCode>
                <c:ptCount val="1"/>
                <c:pt idx="0">
                  <c:v>18</c:v>
                </c:pt>
              </c:numCache>
            </c:numRef>
          </c:val>
          <c:extLst>
            <c:ext xmlns:c16="http://schemas.microsoft.com/office/drawing/2014/chart" uri="{C3380CC4-5D6E-409C-BE32-E72D297353CC}">
              <c16:uniqueId val="{0000000F-E08A-4F20-AE0D-1BC0DB250A48}"/>
            </c:ext>
          </c:extLst>
        </c:ser>
        <c:ser>
          <c:idx val="14"/>
          <c:order val="16"/>
          <c:tx>
            <c:strRef>
              <c:f>Example!$A$61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Example!$L$61</c:f>
              <c:numCache>
                <c:formatCode>0</c:formatCode>
                <c:ptCount val="1"/>
                <c:pt idx="0">
                  <c:v>17</c:v>
                </c:pt>
              </c:numCache>
            </c:numRef>
          </c:val>
          <c:extLst>
            <c:ext xmlns:c16="http://schemas.microsoft.com/office/drawing/2014/chart" uri="{C3380CC4-5D6E-409C-BE32-E72D297353CC}">
              <c16:uniqueId val="{00000010-E08A-4F20-AE0D-1BC0DB250A48}"/>
            </c:ext>
          </c:extLst>
        </c:ser>
        <c:ser>
          <c:idx val="15"/>
          <c:order val="17"/>
          <c:tx>
            <c:strRef>
              <c:f>Example!$A$62</c:f>
              <c:strCache>
                <c:ptCount val="1"/>
                <c:pt idx="0">
                  <c:v>August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Example!$L$62</c:f>
              <c:numCache>
                <c:formatCode>0</c:formatCode>
                <c:ptCount val="1"/>
                <c:pt idx="0">
                  <c:v>20</c:v>
                </c:pt>
              </c:numCache>
            </c:numRef>
          </c:val>
          <c:extLst>
            <c:ext xmlns:c16="http://schemas.microsoft.com/office/drawing/2014/chart" uri="{C3380CC4-5D6E-409C-BE32-E72D297353CC}">
              <c16:uniqueId val="{00000011-E08A-4F20-AE0D-1BC0DB250A48}"/>
            </c:ext>
          </c:extLst>
        </c:ser>
        <c:ser>
          <c:idx val="16"/>
          <c:order val="18"/>
          <c:tx>
            <c:strRef>
              <c:f>Example!$A$63</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Example!$L$63</c:f>
              <c:numCache>
                <c:formatCode>0</c:formatCode>
                <c:ptCount val="1"/>
                <c:pt idx="0">
                  <c:v>15</c:v>
                </c:pt>
              </c:numCache>
            </c:numRef>
          </c:val>
          <c:extLst>
            <c:ext xmlns:c16="http://schemas.microsoft.com/office/drawing/2014/chart" uri="{C3380CC4-5D6E-409C-BE32-E72D297353CC}">
              <c16:uniqueId val="{00000012-E08A-4F20-AE0D-1BC0DB250A48}"/>
            </c:ext>
          </c:extLst>
        </c:ser>
        <c:ser>
          <c:idx val="17"/>
          <c:order val="19"/>
          <c:tx>
            <c:strRef>
              <c:f>Example!$A$64</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Example!$L$64</c:f>
              <c:numCache>
                <c:formatCode>0</c:formatCode>
                <c:ptCount val="1"/>
                <c:pt idx="0">
                  <c:v>14</c:v>
                </c:pt>
              </c:numCache>
            </c:numRef>
          </c:val>
          <c:extLst>
            <c:ext xmlns:c16="http://schemas.microsoft.com/office/drawing/2014/chart" uri="{C3380CC4-5D6E-409C-BE32-E72D297353CC}">
              <c16:uniqueId val="{00000013-E08A-4F20-AE0D-1BC0DB250A48}"/>
            </c:ext>
          </c:extLst>
        </c:ser>
        <c:ser>
          <c:idx val="18"/>
          <c:order val="20"/>
          <c:tx>
            <c:strRef>
              <c:f>Example!$A$65</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Example!$L$65</c:f>
              <c:numCache>
                <c:formatCode>0</c:formatCode>
                <c:ptCount val="1"/>
                <c:pt idx="0">
                  <c:v>9</c:v>
                </c:pt>
              </c:numCache>
            </c:numRef>
          </c:val>
          <c:extLst>
            <c:ext xmlns:c16="http://schemas.microsoft.com/office/drawing/2014/chart" uri="{C3380CC4-5D6E-409C-BE32-E72D297353CC}">
              <c16:uniqueId val="{00000014-E08A-4F20-AE0D-1BC0DB250A48}"/>
            </c:ext>
          </c:extLst>
        </c:ser>
        <c:ser>
          <c:idx val="19"/>
          <c:order val="21"/>
          <c:tx>
            <c:strRef>
              <c:f>Example!$A$66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Example!$L$66</c:f>
              <c:numCache>
                <c:formatCode>0</c:formatCode>
                <c:ptCount val="1"/>
                <c:pt idx="0">
                  <c:v>0</c:v>
                </c:pt>
              </c:numCache>
            </c:numRef>
          </c:val>
          <c:extLst>
            <c:ext xmlns:c16="http://schemas.microsoft.com/office/drawing/2014/chart" uri="{C3380CC4-5D6E-409C-BE32-E72D297353CC}">
              <c16:uniqueId val="{00000015-E08A-4F20-AE0D-1BC0DB250A48}"/>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258A-4D0A-B4F0-19BFBBA52CCE}"/>
            </c:ext>
          </c:extLst>
        </c:ser>
        <c:ser>
          <c:idx val="1"/>
          <c:order val="1"/>
          <c:tx>
            <c:strRef>
              <c:f>'Blank Time Chart (Utility-RR)'!$U$30:$V$30</c:f>
              <c:strCache>
                <c:ptCount val="1"/>
                <c:pt idx="0">
                  <c:v>Stage 1</c:v>
                </c:pt>
              </c:strCache>
            </c:strRef>
          </c:tx>
          <c:spPr>
            <a:solidFill>
              <a:srgbClr val="000000"/>
            </a:solid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258A-4D0A-B4F0-19BFBBA52CCE}"/>
            </c:ext>
          </c:extLst>
        </c:ser>
        <c:ser>
          <c:idx val="2"/>
          <c:order val="2"/>
          <c:tx>
            <c:v>Begin Stage 2</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258A-4D0A-B4F0-19BFBBA52CCE}"/>
            </c:ext>
          </c:extLst>
        </c:ser>
        <c:ser>
          <c:idx val="3"/>
          <c:order val="3"/>
          <c:tx>
            <c:strRef>
              <c:f>'Blank Time Chart (Utility-RR)'!$W$30:$X$30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258A-4D0A-B4F0-19BFBBA52CCE}"/>
            </c:ext>
          </c:extLst>
        </c:ser>
        <c:ser>
          <c:idx val="4"/>
          <c:order val="4"/>
          <c:tx>
            <c:v>Begin Stage 3</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258A-4D0A-B4F0-19BFBBA52CCE}"/>
            </c:ext>
          </c:extLst>
        </c:ser>
        <c:ser>
          <c:idx val="5"/>
          <c:order val="5"/>
          <c:tx>
            <c:strRef>
              <c:f>'Blank Time Chart (Utility-RR)'!$Y$30:$Z$30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258A-4D0A-B4F0-19BFBBA52CCE}"/>
            </c:ext>
          </c:extLst>
        </c:ser>
        <c:ser>
          <c:idx val="6"/>
          <c:order val="6"/>
          <c:tx>
            <c:v>Begin Stage 4</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258A-4D0A-B4F0-19BFBBA52CCE}"/>
            </c:ext>
          </c:extLst>
        </c:ser>
        <c:ser>
          <c:idx val="7"/>
          <c:order val="7"/>
          <c:tx>
            <c:strRef>
              <c:f>'Blank Time Chart (Utility-RR)'!$AA$30:$AB$30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258A-4D0A-B4F0-19BFBBA52CCE}"/>
            </c:ext>
          </c:extLst>
        </c:ser>
        <c:ser>
          <c:idx val="20"/>
          <c:order val="8"/>
          <c:tx>
            <c:v>Begin Stage 5</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258A-4D0A-B4F0-19BFBBA52CCE}"/>
            </c:ext>
          </c:extLst>
        </c:ser>
        <c:ser>
          <c:idx val="21"/>
          <c:order val="9"/>
          <c:tx>
            <c:strRef>
              <c:f>'Blank Time Chart (Utility-RR)'!$AC$30:$AD$30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258A-4D0A-B4F0-19BFBBA52CCE}"/>
            </c:ext>
          </c:extLst>
        </c:ser>
        <c:ser>
          <c:idx val="8"/>
          <c:order val="10"/>
          <c:tx>
            <c:strRef>
              <c:f>'Blank Time Chart (Utility-RR)'!$A$55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(Utility-RR)'!$L$55</c:f>
              <c:numCache>
                <c:formatCode>0</c:formatCode>
                <c:ptCount val="1"/>
                <c:pt idx="0">
                  <c:v>0</c:v>
                </c:pt>
              </c:numCache>
            </c:numRef>
          </c:val>
          <c:extLst>
            <c:ext xmlns:c16="http://schemas.microsoft.com/office/drawing/2014/chart" uri="{C3380CC4-5D6E-409C-BE32-E72D297353CC}">
              <c16:uniqueId val="{0000000A-258A-4D0A-B4F0-19BFBBA52CCE}"/>
            </c:ext>
          </c:extLst>
        </c:ser>
        <c:ser>
          <c:idx val="9"/>
          <c:order val="11"/>
          <c:tx>
            <c:strRef>
              <c:f>'Blank Time Chart (Utility-RR)'!$A$56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(Utility-RR)'!$L$56</c:f>
              <c:numCache>
                <c:formatCode>0</c:formatCode>
                <c:ptCount val="1"/>
                <c:pt idx="0">
                  <c:v>0</c:v>
                </c:pt>
              </c:numCache>
            </c:numRef>
          </c:val>
          <c:extLst>
            <c:ext xmlns:c16="http://schemas.microsoft.com/office/drawing/2014/chart" uri="{C3380CC4-5D6E-409C-BE32-E72D297353CC}">
              <c16:uniqueId val="{0000000B-258A-4D0A-B4F0-19BFBBA52CCE}"/>
            </c:ext>
          </c:extLst>
        </c:ser>
        <c:ser>
          <c:idx val="10"/>
          <c:order val="12"/>
          <c:tx>
            <c:strRef>
              <c:f>'Blank Time Chart (Utility-RR)'!$A$57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(Utility-RR)'!$L$57</c:f>
              <c:numCache>
                <c:formatCode>0</c:formatCode>
                <c:ptCount val="1"/>
                <c:pt idx="0">
                  <c:v>0</c:v>
                </c:pt>
              </c:numCache>
            </c:numRef>
          </c:val>
          <c:extLst>
            <c:ext xmlns:c16="http://schemas.microsoft.com/office/drawing/2014/chart" uri="{C3380CC4-5D6E-409C-BE32-E72D297353CC}">
              <c16:uniqueId val="{0000000C-258A-4D0A-B4F0-19BFBBA52CCE}"/>
            </c:ext>
          </c:extLst>
        </c:ser>
        <c:ser>
          <c:idx val="11"/>
          <c:order val="13"/>
          <c:tx>
            <c:strRef>
              <c:f>'Blank Time Chart (Utility-RR)'!$A$58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(Utility-RR)'!$L$58</c:f>
              <c:numCache>
                <c:formatCode>0</c:formatCode>
                <c:ptCount val="1"/>
                <c:pt idx="0">
                  <c:v>0</c:v>
                </c:pt>
              </c:numCache>
            </c:numRef>
          </c:val>
          <c:extLst>
            <c:ext xmlns:c16="http://schemas.microsoft.com/office/drawing/2014/chart" uri="{C3380CC4-5D6E-409C-BE32-E72D297353CC}">
              <c16:uniqueId val="{0000000D-258A-4D0A-B4F0-19BFBBA52CCE}"/>
            </c:ext>
          </c:extLst>
        </c:ser>
        <c:ser>
          <c:idx val="12"/>
          <c:order val="14"/>
          <c:tx>
            <c:strRef>
              <c:f>'Blank Time Chart (Utility-RR)'!$A$59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(Utility-RR)'!$L$59</c:f>
              <c:numCache>
                <c:formatCode>0</c:formatCode>
                <c:ptCount val="1"/>
                <c:pt idx="0">
                  <c:v>0</c:v>
                </c:pt>
              </c:numCache>
            </c:numRef>
          </c:val>
          <c:extLst>
            <c:ext xmlns:c16="http://schemas.microsoft.com/office/drawing/2014/chart" uri="{C3380CC4-5D6E-409C-BE32-E72D297353CC}">
              <c16:uniqueId val="{0000000E-258A-4D0A-B4F0-19BFBBA52CCE}"/>
            </c:ext>
          </c:extLst>
        </c:ser>
        <c:ser>
          <c:idx val="13"/>
          <c:order val="15"/>
          <c:tx>
            <c:strRef>
              <c:f>'Blank Time Chart (Utility-RR)'!$A$60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(Utility-RR)'!$L$60</c:f>
              <c:numCache>
                <c:formatCode>0</c:formatCode>
                <c:ptCount val="1"/>
                <c:pt idx="0">
                  <c:v>0</c:v>
                </c:pt>
              </c:numCache>
            </c:numRef>
          </c:val>
          <c:extLst>
            <c:ext xmlns:c16="http://schemas.microsoft.com/office/drawing/2014/chart" uri="{C3380CC4-5D6E-409C-BE32-E72D297353CC}">
              <c16:uniqueId val="{0000000F-258A-4D0A-B4F0-19BFBBA52CCE}"/>
            </c:ext>
          </c:extLst>
        </c:ser>
        <c:ser>
          <c:idx val="14"/>
          <c:order val="16"/>
          <c:tx>
            <c:strRef>
              <c:f>'Blank Time Chart (Utility-RR)'!$A$61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(Utility-RR)'!$L$61</c:f>
              <c:numCache>
                <c:formatCode>0</c:formatCode>
                <c:ptCount val="1"/>
                <c:pt idx="0">
                  <c:v>0</c:v>
                </c:pt>
              </c:numCache>
            </c:numRef>
          </c:val>
          <c:extLst>
            <c:ext xmlns:c16="http://schemas.microsoft.com/office/drawing/2014/chart" uri="{C3380CC4-5D6E-409C-BE32-E72D297353CC}">
              <c16:uniqueId val="{00000010-258A-4D0A-B4F0-19BFBBA52CCE}"/>
            </c:ext>
          </c:extLst>
        </c:ser>
        <c:ser>
          <c:idx val="15"/>
          <c:order val="17"/>
          <c:tx>
            <c:strRef>
              <c:f>'Blank Time Chart (Utility-RR)'!$A$62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(Utility-RR)'!$L$62</c:f>
              <c:numCache>
                <c:formatCode>0</c:formatCode>
                <c:ptCount val="1"/>
                <c:pt idx="0">
                  <c:v>0</c:v>
                </c:pt>
              </c:numCache>
            </c:numRef>
          </c:val>
          <c:extLst>
            <c:ext xmlns:c16="http://schemas.microsoft.com/office/drawing/2014/chart" uri="{C3380CC4-5D6E-409C-BE32-E72D297353CC}">
              <c16:uniqueId val="{00000011-258A-4D0A-B4F0-19BFBBA52CCE}"/>
            </c:ext>
          </c:extLst>
        </c:ser>
        <c:ser>
          <c:idx val="16"/>
          <c:order val="18"/>
          <c:tx>
            <c:strRef>
              <c:f>'Blank Time Chart (Utility-RR)'!$A$63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(Utility-RR)'!$L$63</c:f>
              <c:numCache>
                <c:formatCode>0</c:formatCode>
                <c:ptCount val="1"/>
                <c:pt idx="0">
                  <c:v>0</c:v>
                </c:pt>
              </c:numCache>
            </c:numRef>
          </c:val>
          <c:extLst>
            <c:ext xmlns:c16="http://schemas.microsoft.com/office/drawing/2014/chart" uri="{C3380CC4-5D6E-409C-BE32-E72D297353CC}">
              <c16:uniqueId val="{00000012-258A-4D0A-B4F0-19BFBBA52CCE}"/>
            </c:ext>
          </c:extLst>
        </c:ser>
        <c:ser>
          <c:idx val="17"/>
          <c:order val="19"/>
          <c:tx>
            <c:strRef>
              <c:f>'Blank Time Chart (Utility-RR)'!$A$64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(Utility-RR)'!$L$64</c:f>
              <c:numCache>
                <c:formatCode>0</c:formatCode>
                <c:ptCount val="1"/>
                <c:pt idx="0">
                  <c:v>0</c:v>
                </c:pt>
              </c:numCache>
            </c:numRef>
          </c:val>
          <c:extLst>
            <c:ext xmlns:c16="http://schemas.microsoft.com/office/drawing/2014/chart" uri="{C3380CC4-5D6E-409C-BE32-E72D297353CC}">
              <c16:uniqueId val="{00000013-258A-4D0A-B4F0-19BFBBA52CCE}"/>
            </c:ext>
          </c:extLst>
        </c:ser>
        <c:ser>
          <c:idx val="18"/>
          <c:order val="20"/>
          <c:tx>
            <c:strRef>
              <c:f>'Blank Time Chart (Utility-RR)'!$A$65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(Utility-RR)'!$L$65</c:f>
              <c:numCache>
                <c:formatCode>0</c:formatCode>
                <c:ptCount val="1"/>
                <c:pt idx="0">
                  <c:v>0</c:v>
                </c:pt>
              </c:numCache>
            </c:numRef>
          </c:val>
          <c:extLst>
            <c:ext xmlns:c16="http://schemas.microsoft.com/office/drawing/2014/chart" uri="{C3380CC4-5D6E-409C-BE32-E72D297353CC}">
              <c16:uniqueId val="{00000014-258A-4D0A-B4F0-19BFBBA52CCE}"/>
            </c:ext>
          </c:extLst>
        </c:ser>
        <c:ser>
          <c:idx val="19"/>
          <c:order val="21"/>
          <c:tx>
            <c:strRef>
              <c:f>'Blank Time Chart (Utility-RR)'!$A$66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(Utility-RR)'!$L$66</c:f>
              <c:numCache>
                <c:formatCode>0</c:formatCode>
                <c:ptCount val="1"/>
                <c:pt idx="0">
                  <c:v>0</c:v>
                </c:pt>
              </c:numCache>
            </c:numRef>
          </c:val>
          <c:extLst>
            <c:ext xmlns:c16="http://schemas.microsoft.com/office/drawing/2014/chart" uri="{C3380CC4-5D6E-409C-BE32-E72D297353CC}">
              <c16:uniqueId val="{00000015-258A-4D0A-B4F0-19BFBBA52CCE}"/>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12700">
              <a:noFill/>
            </a:ln>
          </c:spPr>
          <c:invertIfNegative val="0"/>
          <c:cat>
            <c:multiLvlStrRef>
              <c:f>'Blank 2'!$A$31:$B$51</c:f>
            </c:multiLvlStrRef>
          </c:cat>
          <c:val>
            <c:numRef>
              <c:f>'Blank 2'!$AG$31:$AG$51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F7AD-4DB2-B1B9-435FF0046844}"/>
            </c:ext>
          </c:extLst>
        </c:ser>
        <c:ser>
          <c:idx val="1"/>
          <c:order val="1"/>
          <c:tx>
            <c:strRef>
              <c:f>'Blank 2'!$U$30:$V$30</c:f>
              <c:strCache>
                <c:ptCount val="1"/>
                <c:pt idx="0">
                  <c:v>Stage 1</c:v>
                </c:pt>
              </c:strCache>
            </c:strRef>
          </c:tx>
          <c:spPr>
            <a:solidFill>
              <a:srgbClr val="000000"/>
            </a:solidFill>
            <a:ln w="12700">
              <a:solidFill>
                <a:srgbClr val="000000"/>
              </a:solidFill>
              <a:prstDash val="solid"/>
            </a:ln>
          </c:spPr>
          <c:invertIfNegative val="0"/>
          <c:cat>
            <c:multiLvlStrRef>
              <c:f>'Blank 2'!$A$31:$B$51</c:f>
            </c:multiLvlStrRef>
          </c:cat>
          <c:val>
            <c:numRef>
              <c:f>'Blank 2'!$L$31:$L$51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F7AD-4DB2-B1B9-435FF0046844}"/>
            </c:ext>
          </c:extLst>
        </c:ser>
        <c:ser>
          <c:idx val="2"/>
          <c:order val="2"/>
          <c:tx>
            <c:v>Begin Stage 2</c:v>
          </c:tx>
          <c:spPr>
            <a:noFill/>
            <a:ln w="25400">
              <a:noFill/>
            </a:ln>
          </c:spPr>
          <c:invertIfNegative val="0"/>
          <c:cat>
            <c:multiLvlStrRef>
              <c:f>'Blank 2'!$A$31:$B$51</c:f>
            </c:multiLvlStrRef>
          </c:cat>
          <c:val>
            <c:numRef>
              <c:f>'Blank 2'!$AH$31:$AH$51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F7AD-4DB2-B1B9-435FF0046844}"/>
            </c:ext>
          </c:extLst>
        </c:ser>
        <c:ser>
          <c:idx val="3"/>
          <c:order val="3"/>
          <c:tx>
            <c:strRef>
              <c:f>'Blank 2'!$W$30:$X$30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2'!$N$31:$N$51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F7AD-4DB2-B1B9-435FF0046844}"/>
            </c:ext>
          </c:extLst>
        </c:ser>
        <c:ser>
          <c:idx val="4"/>
          <c:order val="4"/>
          <c:tx>
            <c:v>Begin Stage 3</c:v>
          </c:tx>
          <c:spPr>
            <a:noFill/>
            <a:ln w="25400">
              <a:noFill/>
            </a:ln>
          </c:spPr>
          <c:invertIfNegative val="0"/>
          <c:cat>
            <c:multiLvlStrRef>
              <c:f>'Blank 2'!$A$31:$B$51</c:f>
            </c:multiLvlStrRef>
          </c:cat>
          <c:val>
            <c:numRef>
              <c:f>'Blank 2'!$AI$31:$AI$51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F7AD-4DB2-B1B9-435FF0046844}"/>
            </c:ext>
          </c:extLst>
        </c:ser>
        <c:ser>
          <c:idx val="5"/>
          <c:order val="5"/>
          <c:tx>
            <c:strRef>
              <c:f>'Blank 2'!$Y$30:$Z$30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2'!$P$31:$P$51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F7AD-4DB2-B1B9-435FF0046844}"/>
            </c:ext>
          </c:extLst>
        </c:ser>
        <c:ser>
          <c:idx val="6"/>
          <c:order val="6"/>
          <c:tx>
            <c:v>Begin Stage 4</c:v>
          </c:tx>
          <c:spPr>
            <a:noFill/>
            <a:ln w="25400">
              <a:noFill/>
            </a:ln>
          </c:spPr>
          <c:invertIfNegative val="0"/>
          <c:cat>
            <c:multiLvlStrRef>
              <c:f>'Blank 2'!$A$31:$B$51</c:f>
            </c:multiLvlStrRef>
          </c:cat>
          <c:val>
            <c:numRef>
              <c:f>'Blank 2'!$AJ$31:$AJ$51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F7AD-4DB2-B1B9-435FF0046844}"/>
            </c:ext>
          </c:extLst>
        </c:ser>
        <c:ser>
          <c:idx val="7"/>
          <c:order val="7"/>
          <c:tx>
            <c:strRef>
              <c:f>'Blank 2'!$AA$30:$AB$30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2'!$R$31:$R$51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F7AD-4DB2-B1B9-435FF0046844}"/>
            </c:ext>
          </c:extLst>
        </c:ser>
        <c:ser>
          <c:idx val="20"/>
          <c:order val="8"/>
          <c:tx>
            <c:v>Begin Stage 5</c:v>
          </c:tx>
          <c:spPr>
            <a:noFill/>
            <a:ln w="25400">
              <a:noFill/>
            </a:ln>
          </c:spPr>
          <c:invertIfNegative val="0"/>
          <c:cat>
            <c:multiLvlStrRef>
              <c:f>'Blank 2'!$A$31:$B$51</c:f>
            </c:multiLvlStrRef>
          </c:cat>
          <c:val>
            <c:numRef>
              <c:f>'Blank 2'!$AK$31:$AK$51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F7AD-4DB2-B1B9-435FF0046844}"/>
            </c:ext>
          </c:extLst>
        </c:ser>
        <c:ser>
          <c:idx val="21"/>
          <c:order val="9"/>
          <c:tx>
            <c:strRef>
              <c:f>'Blank 2'!$AC$30:$AD$30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2'!$T$31:$T$51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F7AD-4DB2-B1B9-435FF0046844}"/>
            </c:ext>
          </c:extLst>
        </c:ser>
        <c:ser>
          <c:idx val="8"/>
          <c:order val="10"/>
          <c:tx>
            <c:strRef>
              <c:f>'Blank 2'!$A$55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2'!$L$55</c:f>
              <c:numCache>
                <c:formatCode>0</c:formatCode>
                <c:ptCount val="1"/>
                <c:pt idx="0">
                  <c:v>0</c:v>
                </c:pt>
              </c:numCache>
            </c:numRef>
          </c:val>
          <c:extLst>
            <c:ext xmlns:c16="http://schemas.microsoft.com/office/drawing/2014/chart" uri="{C3380CC4-5D6E-409C-BE32-E72D297353CC}">
              <c16:uniqueId val="{0000000A-F7AD-4DB2-B1B9-435FF0046844}"/>
            </c:ext>
          </c:extLst>
        </c:ser>
        <c:ser>
          <c:idx val="9"/>
          <c:order val="11"/>
          <c:tx>
            <c:strRef>
              <c:f>'Blank 2'!$A$56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2'!$L$56</c:f>
              <c:numCache>
                <c:formatCode>0</c:formatCode>
                <c:ptCount val="1"/>
                <c:pt idx="0">
                  <c:v>0</c:v>
                </c:pt>
              </c:numCache>
            </c:numRef>
          </c:val>
          <c:extLst>
            <c:ext xmlns:c16="http://schemas.microsoft.com/office/drawing/2014/chart" uri="{C3380CC4-5D6E-409C-BE32-E72D297353CC}">
              <c16:uniqueId val="{0000000B-F7AD-4DB2-B1B9-435FF0046844}"/>
            </c:ext>
          </c:extLst>
        </c:ser>
        <c:ser>
          <c:idx val="10"/>
          <c:order val="12"/>
          <c:tx>
            <c:strRef>
              <c:f>'Blank 2'!$A$57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2'!$L$57</c:f>
              <c:numCache>
                <c:formatCode>0</c:formatCode>
                <c:ptCount val="1"/>
                <c:pt idx="0">
                  <c:v>0</c:v>
                </c:pt>
              </c:numCache>
            </c:numRef>
          </c:val>
          <c:extLst>
            <c:ext xmlns:c16="http://schemas.microsoft.com/office/drawing/2014/chart" uri="{C3380CC4-5D6E-409C-BE32-E72D297353CC}">
              <c16:uniqueId val="{0000000C-F7AD-4DB2-B1B9-435FF0046844}"/>
            </c:ext>
          </c:extLst>
        </c:ser>
        <c:ser>
          <c:idx val="11"/>
          <c:order val="13"/>
          <c:tx>
            <c:strRef>
              <c:f>'Blank 2'!$A$58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2'!$L$58</c:f>
              <c:numCache>
                <c:formatCode>0</c:formatCode>
                <c:ptCount val="1"/>
                <c:pt idx="0">
                  <c:v>0</c:v>
                </c:pt>
              </c:numCache>
            </c:numRef>
          </c:val>
          <c:extLst>
            <c:ext xmlns:c16="http://schemas.microsoft.com/office/drawing/2014/chart" uri="{C3380CC4-5D6E-409C-BE32-E72D297353CC}">
              <c16:uniqueId val="{0000000D-F7AD-4DB2-B1B9-435FF0046844}"/>
            </c:ext>
          </c:extLst>
        </c:ser>
        <c:ser>
          <c:idx val="12"/>
          <c:order val="14"/>
          <c:tx>
            <c:strRef>
              <c:f>'Blank 2'!$A$59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2'!$L$59</c:f>
              <c:numCache>
                <c:formatCode>0</c:formatCode>
                <c:ptCount val="1"/>
                <c:pt idx="0">
                  <c:v>0</c:v>
                </c:pt>
              </c:numCache>
            </c:numRef>
          </c:val>
          <c:extLst>
            <c:ext xmlns:c16="http://schemas.microsoft.com/office/drawing/2014/chart" uri="{C3380CC4-5D6E-409C-BE32-E72D297353CC}">
              <c16:uniqueId val="{0000000E-F7AD-4DB2-B1B9-435FF0046844}"/>
            </c:ext>
          </c:extLst>
        </c:ser>
        <c:ser>
          <c:idx val="13"/>
          <c:order val="15"/>
          <c:tx>
            <c:strRef>
              <c:f>'Blank 2'!$A$60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2'!$L$60</c:f>
              <c:numCache>
                <c:formatCode>0</c:formatCode>
                <c:ptCount val="1"/>
                <c:pt idx="0">
                  <c:v>0</c:v>
                </c:pt>
              </c:numCache>
            </c:numRef>
          </c:val>
          <c:extLst>
            <c:ext xmlns:c16="http://schemas.microsoft.com/office/drawing/2014/chart" uri="{C3380CC4-5D6E-409C-BE32-E72D297353CC}">
              <c16:uniqueId val="{0000000F-F7AD-4DB2-B1B9-435FF0046844}"/>
            </c:ext>
          </c:extLst>
        </c:ser>
        <c:ser>
          <c:idx val="14"/>
          <c:order val="16"/>
          <c:tx>
            <c:strRef>
              <c:f>'Blank 2'!$A$61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2'!$L$61</c:f>
              <c:numCache>
                <c:formatCode>0</c:formatCode>
                <c:ptCount val="1"/>
                <c:pt idx="0">
                  <c:v>0</c:v>
                </c:pt>
              </c:numCache>
            </c:numRef>
          </c:val>
          <c:extLst>
            <c:ext xmlns:c16="http://schemas.microsoft.com/office/drawing/2014/chart" uri="{C3380CC4-5D6E-409C-BE32-E72D297353CC}">
              <c16:uniqueId val="{00000010-F7AD-4DB2-B1B9-435FF0046844}"/>
            </c:ext>
          </c:extLst>
        </c:ser>
        <c:ser>
          <c:idx val="15"/>
          <c:order val="17"/>
          <c:tx>
            <c:strRef>
              <c:f>'Blank 2'!$A$62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2'!$L$62</c:f>
              <c:numCache>
                <c:formatCode>0</c:formatCode>
                <c:ptCount val="1"/>
                <c:pt idx="0">
                  <c:v>0</c:v>
                </c:pt>
              </c:numCache>
            </c:numRef>
          </c:val>
          <c:extLst>
            <c:ext xmlns:c16="http://schemas.microsoft.com/office/drawing/2014/chart" uri="{C3380CC4-5D6E-409C-BE32-E72D297353CC}">
              <c16:uniqueId val="{00000011-F7AD-4DB2-B1B9-435FF0046844}"/>
            </c:ext>
          </c:extLst>
        </c:ser>
        <c:ser>
          <c:idx val="16"/>
          <c:order val="18"/>
          <c:tx>
            <c:strRef>
              <c:f>'Blank 2'!$A$63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2'!$L$63</c:f>
              <c:numCache>
                <c:formatCode>0</c:formatCode>
                <c:ptCount val="1"/>
                <c:pt idx="0">
                  <c:v>0</c:v>
                </c:pt>
              </c:numCache>
            </c:numRef>
          </c:val>
          <c:extLst>
            <c:ext xmlns:c16="http://schemas.microsoft.com/office/drawing/2014/chart" uri="{C3380CC4-5D6E-409C-BE32-E72D297353CC}">
              <c16:uniqueId val="{00000012-F7AD-4DB2-B1B9-435FF0046844}"/>
            </c:ext>
          </c:extLst>
        </c:ser>
        <c:ser>
          <c:idx val="17"/>
          <c:order val="19"/>
          <c:tx>
            <c:strRef>
              <c:f>'Blank 2'!$A$64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2'!$L$64</c:f>
              <c:numCache>
                <c:formatCode>0</c:formatCode>
                <c:ptCount val="1"/>
                <c:pt idx="0">
                  <c:v>0</c:v>
                </c:pt>
              </c:numCache>
            </c:numRef>
          </c:val>
          <c:extLst>
            <c:ext xmlns:c16="http://schemas.microsoft.com/office/drawing/2014/chart" uri="{C3380CC4-5D6E-409C-BE32-E72D297353CC}">
              <c16:uniqueId val="{00000013-F7AD-4DB2-B1B9-435FF0046844}"/>
            </c:ext>
          </c:extLst>
        </c:ser>
        <c:ser>
          <c:idx val="18"/>
          <c:order val="20"/>
          <c:tx>
            <c:strRef>
              <c:f>'Blank 2'!$A$65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2'!$L$65</c:f>
              <c:numCache>
                <c:formatCode>0</c:formatCode>
                <c:ptCount val="1"/>
                <c:pt idx="0">
                  <c:v>0</c:v>
                </c:pt>
              </c:numCache>
            </c:numRef>
          </c:val>
          <c:extLst>
            <c:ext xmlns:c16="http://schemas.microsoft.com/office/drawing/2014/chart" uri="{C3380CC4-5D6E-409C-BE32-E72D297353CC}">
              <c16:uniqueId val="{00000014-F7AD-4DB2-B1B9-435FF0046844}"/>
            </c:ext>
          </c:extLst>
        </c:ser>
        <c:ser>
          <c:idx val="19"/>
          <c:order val="21"/>
          <c:tx>
            <c:strRef>
              <c:f>'Blank 2'!$A$66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2'!$L$66</c:f>
              <c:numCache>
                <c:formatCode>0</c:formatCode>
                <c:ptCount val="1"/>
                <c:pt idx="0">
                  <c:v>0</c:v>
                </c:pt>
              </c:numCache>
            </c:numRef>
          </c:val>
          <c:extLst>
            <c:ext xmlns:c16="http://schemas.microsoft.com/office/drawing/2014/chart" uri="{C3380CC4-5D6E-409C-BE32-E72D297353CC}">
              <c16:uniqueId val="{00000015-F7AD-4DB2-B1B9-435FF0046844}"/>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1</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7C58-4EB7-9089-CDC6E80D56EC}"/>
            </c:ext>
          </c:extLst>
        </c:ser>
        <c:ser>
          <c:idx val="1"/>
          <c:order val="1"/>
          <c:tx>
            <c:strRef>
              <c:f>'Blank Time Chart'!$U$30:$V$30</c:f>
              <c:strCache>
                <c:ptCount val="1"/>
                <c:pt idx="0">
                  <c:v>Stage 1A</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1</c:v>
                </c:pt>
                <c:pt idx="4">
                  <c:v>30</c:v>
                </c:pt>
                <c:pt idx="5">
                  <c:v>26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7C58-4EB7-9089-CDC6E80D56EC}"/>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30</c:v>
                </c:pt>
                <c:pt idx="4">
                  <c:v>1</c:v>
                </c:pt>
                <c:pt idx="5">
                  <c:v>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7C58-4EB7-9089-CDC6E80D56EC}"/>
            </c:ext>
          </c:extLst>
        </c:ser>
        <c:ser>
          <c:idx val="3"/>
          <c:order val="3"/>
          <c:tx>
            <c:strRef>
              <c:f>'Blank Time Chart'!$W$30:$X$30</c:f>
              <c:strCache>
                <c:ptCount val="1"/>
                <c:pt idx="0">
                  <c:v>Stage 1B</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1</c:v>
                </c:pt>
                <c:pt idx="4">
                  <c:v>43</c:v>
                </c:pt>
                <c:pt idx="5">
                  <c:v>44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7C58-4EB7-9089-CDC6E80D56EC}"/>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44</c:v>
                </c:pt>
                <c:pt idx="4">
                  <c:v>0</c:v>
                </c:pt>
                <c:pt idx="5">
                  <c:v>0</c:v>
                </c:pt>
                <c:pt idx="6">
                  <c:v>65</c:v>
                </c:pt>
                <c:pt idx="7">
                  <c:v>0</c:v>
                </c:pt>
                <c:pt idx="8">
                  <c:v>65</c:v>
                </c:pt>
                <c:pt idx="9">
                  <c:v>0</c:v>
                </c:pt>
                <c:pt idx="10">
                  <c:v>85</c:v>
                </c:pt>
                <c:pt idx="11">
                  <c:v>0</c:v>
                </c:pt>
                <c:pt idx="12">
                  <c:v>85</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7C58-4EB7-9089-CDC6E80D56EC}"/>
            </c:ext>
          </c:extLst>
        </c:ser>
        <c:ser>
          <c:idx val="5"/>
          <c:order val="5"/>
          <c:tx>
            <c:strRef>
              <c:f>'Blank Time Chart'!$Y$30:$Z$30</c:f>
              <c:strCache>
                <c:ptCount val="1"/>
                <c:pt idx="0">
                  <c:v>Stage 2A</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1</c:v>
                </c:pt>
                <c:pt idx="4">
                  <c:v>0</c:v>
                </c:pt>
                <c:pt idx="5">
                  <c:v>0</c:v>
                </c:pt>
                <c:pt idx="6">
                  <c:v>5</c:v>
                </c:pt>
                <c:pt idx="7">
                  <c:v>0</c:v>
                </c:pt>
                <c:pt idx="8">
                  <c:v>20</c:v>
                </c:pt>
                <c:pt idx="9">
                  <c:v>0</c:v>
                </c:pt>
                <c:pt idx="10">
                  <c:v>1</c:v>
                </c:pt>
                <c:pt idx="11">
                  <c:v>0</c:v>
                </c:pt>
                <c:pt idx="12">
                  <c:v>2</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7C58-4EB7-9089-CDC6E80D56EC}"/>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10</c:v>
                </c:pt>
                <c:pt idx="4">
                  <c:v>0</c:v>
                </c:pt>
                <c:pt idx="5">
                  <c:v>0</c:v>
                </c:pt>
                <c:pt idx="6">
                  <c:v>18</c:v>
                </c:pt>
                <c:pt idx="7">
                  <c:v>88</c:v>
                </c:pt>
                <c:pt idx="8">
                  <c:v>3</c:v>
                </c:pt>
                <c:pt idx="9">
                  <c:v>88</c:v>
                </c:pt>
                <c:pt idx="10">
                  <c:v>22</c:v>
                </c:pt>
                <c:pt idx="11">
                  <c:v>108</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7C58-4EB7-9089-CDC6E80D56EC}"/>
            </c:ext>
          </c:extLst>
        </c:ser>
        <c:ser>
          <c:idx val="7"/>
          <c:order val="7"/>
          <c:tx>
            <c:strRef>
              <c:f>'Blank Time Chart'!$AA$30:$AB$30</c:f>
              <c:strCache>
                <c:ptCount val="1"/>
                <c:pt idx="0">
                  <c:v>Stage 2B</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1</c:v>
                </c:pt>
                <c:pt idx="4">
                  <c:v>0</c:v>
                </c:pt>
                <c:pt idx="5">
                  <c:v>0</c:v>
                </c:pt>
                <c:pt idx="6">
                  <c:v>5</c:v>
                </c:pt>
                <c:pt idx="7">
                  <c:v>15</c:v>
                </c:pt>
                <c:pt idx="8">
                  <c:v>20</c:v>
                </c:pt>
                <c:pt idx="9">
                  <c:v>20</c:v>
                </c:pt>
                <c:pt idx="10">
                  <c:v>1</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7C58-4EB7-9089-CDC6E80D56EC}"/>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7C58-4EB7-9089-CDC6E80D56EC}"/>
            </c:ext>
          </c:extLst>
        </c:ser>
        <c:ser>
          <c:idx val="21"/>
          <c:order val="9"/>
          <c:tx>
            <c:strRef>
              <c:f>'Blank Time Chart'!$AC$30:$AD$30</c:f>
              <c:strCache>
                <c:ptCount val="1"/>
                <c:pt idx="0">
                  <c:v>Stage 3</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7C58-4EB7-9089-CDC6E80D56EC}"/>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7C58-4EB7-9089-CDC6E80D56EC}"/>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7C58-4EB7-9089-CDC6E80D56EC}"/>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7C58-4EB7-9089-CDC6E80D56EC}"/>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7C58-4EB7-9089-CDC6E80D56EC}"/>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7C58-4EB7-9089-CDC6E80D56EC}"/>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7C58-4EB7-9089-CDC6E80D56EC}"/>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19</c:v>
                </c:pt>
              </c:numCache>
            </c:numRef>
          </c:val>
          <c:extLst>
            <c:ext xmlns:c16="http://schemas.microsoft.com/office/drawing/2014/chart" uri="{C3380CC4-5D6E-409C-BE32-E72D297353CC}">
              <c16:uniqueId val="{00000010-7C58-4EB7-9089-CDC6E80D56EC}"/>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18</c:v>
                </c:pt>
              </c:numCache>
            </c:numRef>
          </c:val>
          <c:extLst>
            <c:ext xmlns:c16="http://schemas.microsoft.com/office/drawing/2014/chart" uri="{C3380CC4-5D6E-409C-BE32-E72D297353CC}">
              <c16:uniqueId val="{00000011-7C58-4EB7-9089-CDC6E80D56EC}"/>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17</c:v>
                </c:pt>
              </c:numCache>
            </c:numRef>
          </c:val>
          <c:extLst>
            <c:ext xmlns:c16="http://schemas.microsoft.com/office/drawing/2014/chart" uri="{C3380CC4-5D6E-409C-BE32-E72D297353CC}">
              <c16:uniqueId val="{00000012-7C58-4EB7-9089-CDC6E80D56EC}"/>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17</c:v>
                </c:pt>
              </c:numCache>
            </c:numRef>
          </c:val>
          <c:extLst>
            <c:ext xmlns:c16="http://schemas.microsoft.com/office/drawing/2014/chart" uri="{C3380CC4-5D6E-409C-BE32-E72D297353CC}">
              <c16:uniqueId val="{00000013-7C58-4EB7-9089-CDC6E80D56EC}"/>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13</c:v>
                </c:pt>
              </c:numCache>
            </c:numRef>
          </c:val>
          <c:extLst>
            <c:ext xmlns:c16="http://schemas.microsoft.com/office/drawing/2014/chart" uri="{C3380CC4-5D6E-409C-BE32-E72D297353CC}">
              <c16:uniqueId val="{00000014-7C58-4EB7-9089-CDC6E80D56EC}"/>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7C58-4EB7-9089-CDC6E80D56EC}"/>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29575772937411"/>
          <c:y val="0.11568123393316196"/>
          <c:w val="0.78521671325885389"/>
          <c:h val="0.84061696658097684"/>
        </c:manualLayout>
      </c:layout>
      <c:barChart>
        <c:barDir val="bar"/>
        <c:grouping val="stacked"/>
        <c:varyColors val="0"/>
        <c:ser>
          <c:idx val="0"/>
          <c:order val="0"/>
          <c:tx>
            <c:v>Begin Stage 1</c:v>
          </c:tx>
          <c:spPr>
            <a:noFill/>
            <a:ln w="12700">
              <a:noFill/>
            </a:ln>
          </c:spPr>
          <c:invertIfNegative val="0"/>
          <c:cat>
            <c:multiLvlStrRef>
              <c:f>'Blank 3'!$A$31:$B$51</c:f>
            </c:multiLvlStrRef>
          </c:cat>
          <c:val>
            <c:numRef>
              <c:f>'Blank 3'!$AG$31:$AG$51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4225-4747-8AC7-A2B0E2B4D634}"/>
            </c:ext>
          </c:extLst>
        </c:ser>
        <c:ser>
          <c:idx val="1"/>
          <c:order val="1"/>
          <c:tx>
            <c:strRef>
              <c:f>'Blank 3'!$U$30:$V$30</c:f>
              <c:strCache>
                <c:ptCount val="1"/>
                <c:pt idx="0">
                  <c:v>Stage 1</c:v>
                </c:pt>
              </c:strCache>
            </c:strRef>
          </c:tx>
          <c:spPr>
            <a:solidFill>
              <a:srgbClr val="000000"/>
            </a:solidFill>
            <a:ln w="12700">
              <a:solidFill>
                <a:srgbClr val="000000"/>
              </a:solidFill>
              <a:prstDash val="solid"/>
            </a:ln>
          </c:spPr>
          <c:invertIfNegative val="0"/>
          <c:cat>
            <c:multiLvlStrRef>
              <c:f>'Blank 3'!$A$31:$B$51</c:f>
            </c:multiLvlStrRef>
          </c:cat>
          <c:val>
            <c:numRef>
              <c:f>'Blank 3'!$L$31:$L$51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4225-4747-8AC7-A2B0E2B4D634}"/>
            </c:ext>
          </c:extLst>
        </c:ser>
        <c:ser>
          <c:idx val="2"/>
          <c:order val="2"/>
          <c:tx>
            <c:v>Begin Stage 2</c:v>
          </c:tx>
          <c:spPr>
            <a:noFill/>
            <a:ln w="25400">
              <a:noFill/>
            </a:ln>
          </c:spPr>
          <c:invertIfNegative val="0"/>
          <c:cat>
            <c:multiLvlStrRef>
              <c:f>'Blank 3'!$A$31:$B$51</c:f>
            </c:multiLvlStrRef>
          </c:cat>
          <c:val>
            <c:numRef>
              <c:f>'Blank 3'!$AH$31:$AH$51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4225-4747-8AC7-A2B0E2B4D634}"/>
            </c:ext>
          </c:extLst>
        </c:ser>
        <c:ser>
          <c:idx val="3"/>
          <c:order val="3"/>
          <c:tx>
            <c:strRef>
              <c:f>'Blank 3'!$W$30:$X$30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3'!$A$31:$B$51</c:f>
            </c:multiLvlStrRef>
          </c:cat>
          <c:val>
            <c:numRef>
              <c:f>'Blank 3'!$N$31:$N$51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4225-4747-8AC7-A2B0E2B4D634}"/>
            </c:ext>
          </c:extLst>
        </c:ser>
        <c:ser>
          <c:idx val="4"/>
          <c:order val="4"/>
          <c:tx>
            <c:v>Begin Stage 3</c:v>
          </c:tx>
          <c:spPr>
            <a:noFill/>
            <a:ln w="25400">
              <a:noFill/>
            </a:ln>
          </c:spPr>
          <c:invertIfNegative val="0"/>
          <c:cat>
            <c:multiLvlStrRef>
              <c:f>'Blank 3'!$A$31:$B$51</c:f>
            </c:multiLvlStrRef>
          </c:cat>
          <c:val>
            <c:numRef>
              <c:f>'Blank 3'!$AI$31:$AI$51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4225-4747-8AC7-A2B0E2B4D634}"/>
            </c:ext>
          </c:extLst>
        </c:ser>
        <c:ser>
          <c:idx val="5"/>
          <c:order val="5"/>
          <c:tx>
            <c:strRef>
              <c:f>'Blank 3'!$Y$30:$Z$30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3'!$A$31:$B$51</c:f>
            </c:multiLvlStrRef>
          </c:cat>
          <c:val>
            <c:numRef>
              <c:f>'Blank 3'!$P$31:$P$51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4225-4747-8AC7-A2B0E2B4D634}"/>
            </c:ext>
          </c:extLst>
        </c:ser>
        <c:ser>
          <c:idx val="6"/>
          <c:order val="6"/>
          <c:tx>
            <c:v>Begin Stage 4</c:v>
          </c:tx>
          <c:spPr>
            <a:noFill/>
            <a:ln w="25400">
              <a:noFill/>
            </a:ln>
          </c:spPr>
          <c:invertIfNegative val="0"/>
          <c:cat>
            <c:multiLvlStrRef>
              <c:f>'Blank 3'!$A$31:$B$51</c:f>
            </c:multiLvlStrRef>
          </c:cat>
          <c:val>
            <c:numRef>
              <c:f>'Blank 3'!$AJ$31:$AJ$51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4225-4747-8AC7-A2B0E2B4D634}"/>
            </c:ext>
          </c:extLst>
        </c:ser>
        <c:ser>
          <c:idx val="7"/>
          <c:order val="7"/>
          <c:tx>
            <c:strRef>
              <c:f>'Blank 3'!$AA$30:$AB$30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3'!$A$31:$B$51</c:f>
            </c:multiLvlStrRef>
          </c:cat>
          <c:val>
            <c:numRef>
              <c:f>'Blank 3'!$R$31:$R$51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4225-4747-8AC7-A2B0E2B4D634}"/>
            </c:ext>
          </c:extLst>
        </c:ser>
        <c:ser>
          <c:idx val="20"/>
          <c:order val="8"/>
          <c:tx>
            <c:v>Begin Stage 5</c:v>
          </c:tx>
          <c:spPr>
            <a:noFill/>
            <a:ln w="25400">
              <a:noFill/>
            </a:ln>
          </c:spPr>
          <c:invertIfNegative val="0"/>
          <c:cat>
            <c:multiLvlStrRef>
              <c:f>'Blank 3'!$A$31:$B$51</c:f>
            </c:multiLvlStrRef>
          </c:cat>
          <c:val>
            <c:numRef>
              <c:f>'Blank 3'!$AK$31:$AK$51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4225-4747-8AC7-A2B0E2B4D634}"/>
            </c:ext>
          </c:extLst>
        </c:ser>
        <c:ser>
          <c:idx val="21"/>
          <c:order val="9"/>
          <c:tx>
            <c:strRef>
              <c:f>'Blank 3'!$AC$30:$AD$30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3'!$A$31:$B$51</c:f>
            </c:multiLvlStrRef>
          </c:cat>
          <c:val>
            <c:numRef>
              <c:f>'Blank 3'!$T$31:$T$51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4225-4747-8AC7-A2B0E2B4D634}"/>
            </c:ext>
          </c:extLst>
        </c:ser>
        <c:ser>
          <c:idx val="8"/>
          <c:order val="10"/>
          <c:tx>
            <c:strRef>
              <c:f>'Blank 3'!$A$55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3'!$L$55</c:f>
              <c:numCache>
                <c:formatCode>0</c:formatCode>
                <c:ptCount val="1"/>
                <c:pt idx="0">
                  <c:v>0</c:v>
                </c:pt>
              </c:numCache>
            </c:numRef>
          </c:val>
          <c:extLst>
            <c:ext xmlns:c16="http://schemas.microsoft.com/office/drawing/2014/chart" uri="{C3380CC4-5D6E-409C-BE32-E72D297353CC}">
              <c16:uniqueId val="{0000000A-4225-4747-8AC7-A2B0E2B4D634}"/>
            </c:ext>
          </c:extLst>
        </c:ser>
        <c:ser>
          <c:idx val="9"/>
          <c:order val="11"/>
          <c:tx>
            <c:strRef>
              <c:f>'Blank 3'!$A$56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3'!$L$56</c:f>
              <c:numCache>
                <c:formatCode>0</c:formatCode>
                <c:ptCount val="1"/>
                <c:pt idx="0">
                  <c:v>0</c:v>
                </c:pt>
              </c:numCache>
            </c:numRef>
          </c:val>
          <c:extLst>
            <c:ext xmlns:c16="http://schemas.microsoft.com/office/drawing/2014/chart" uri="{C3380CC4-5D6E-409C-BE32-E72D297353CC}">
              <c16:uniqueId val="{0000000B-4225-4747-8AC7-A2B0E2B4D634}"/>
            </c:ext>
          </c:extLst>
        </c:ser>
        <c:ser>
          <c:idx val="10"/>
          <c:order val="12"/>
          <c:tx>
            <c:strRef>
              <c:f>'Blank 3'!$A$57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3'!$L$57</c:f>
              <c:numCache>
                <c:formatCode>0</c:formatCode>
                <c:ptCount val="1"/>
                <c:pt idx="0">
                  <c:v>0</c:v>
                </c:pt>
              </c:numCache>
            </c:numRef>
          </c:val>
          <c:extLst>
            <c:ext xmlns:c16="http://schemas.microsoft.com/office/drawing/2014/chart" uri="{C3380CC4-5D6E-409C-BE32-E72D297353CC}">
              <c16:uniqueId val="{0000000C-4225-4747-8AC7-A2B0E2B4D634}"/>
            </c:ext>
          </c:extLst>
        </c:ser>
        <c:ser>
          <c:idx val="11"/>
          <c:order val="13"/>
          <c:tx>
            <c:strRef>
              <c:f>'Blank 3'!$A$58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3'!$L$58</c:f>
              <c:numCache>
                <c:formatCode>0</c:formatCode>
                <c:ptCount val="1"/>
                <c:pt idx="0">
                  <c:v>0</c:v>
                </c:pt>
              </c:numCache>
            </c:numRef>
          </c:val>
          <c:extLst>
            <c:ext xmlns:c16="http://schemas.microsoft.com/office/drawing/2014/chart" uri="{C3380CC4-5D6E-409C-BE32-E72D297353CC}">
              <c16:uniqueId val="{0000000D-4225-4747-8AC7-A2B0E2B4D634}"/>
            </c:ext>
          </c:extLst>
        </c:ser>
        <c:ser>
          <c:idx val="12"/>
          <c:order val="14"/>
          <c:tx>
            <c:strRef>
              <c:f>'Blank 3'!$A$59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3'!$L$59</c:f>
              <c:numCache>
                <c:formatCode>0</c:formatCode>
                <c:ptCount val="1"/>
                <c:pt idx="0">
                  <c:v>0</c:v>
                </c:pt>
              </c:numCache>
            </c:numRef>
          </c:val>
          <c:extLst>
            <c:ext xmlns:c16="http://schemas.microsoft.com/office/drawing/2014/chart" uri="{C3380CC4-5D6E-409C-BE32-E72D297353CC}">
              <c16:uniqueId val="{0000000E-4225-4747-8AC7-A2B0E2B4D634}"/>
            </c:ext>
          </c:extLst>
        </c:ser>
        <c:ser>
          <c:idx val="13"/>
          <c:order val="15"/>
          <c:tx>
            <c:strRef>
              <c:f>'Blank 3'!$A$60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3'!$L$60</c:f>
              <c:numCache>
                <c:formatCode>0</c:formatCode>
                <c:ptCount val="1"/>
                <c:pt idx="0">
                  <c:v>0</c:v>
                </c:pt>
              </c:numCache>
            </c:numRef>
          </c:val>
          <c:extLst>
            <c:ext xmlns:c16="http://schemas.microsoft.com/office/drawing/2014/chart" uri="{C3380CC4-5D6E-409C-BE32-E72D297353CC}">
              <c16:uniqueId val="{0000000F-4225-4747-8AC7-A2B0E2B4D634}"/>
            </c:ext>
          </c:extLst>
        </c:ser>
        <c:ser>
          <c:idx val="14"/>
          <c:order val="16"/>
          <c:tx>
            <c:strRef>
              <c:f>'Blank 3'!$A$61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3'!$L$61</c:f>
              <c:numCache>
                <c:formatCode>0</c:formatCode>
                <c:ptCount val="1"/>
                <c:pt idx="0">
                  <c:v>0</c:v>
                </c:pt>
              </c:numCache>
            </c:numRef>
          </c:val>
          <c:extLst>
            <c:ext xmlns:c16="http://schemas.microsoft.com/office/drawing/2014/chart" uri="{C3380CC4-5D6E-409C-BE32-E72D297353CC}">
              <c16:uniqueId val="{00000010-4225-4747-8AC7-A2B0E2B4D634}"/>
            </c:ext>
          </c:extLst>
        </c:ser>
        <c:ser>
          <c:idx val="15"/>
          <c:order val="17"/>
          <c:tx>
            <c:strRef>
              <c:f>'Blank 3'!$A$62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3'!$L$62</c:f>
              <c:numCache>
                <c:formatCode>0</c:formatCode>
                <c:ptCount val="1"/>
                <c:pt idx="0">
                  <c:v>0</c:v>
                </c:pt>
              </c:numCache>
            </c:numRef>
          </c:val>
          <c:extLst>
            <c:ext xmlns:c16="http://schemas.microsoft.com/office/drawing/2014/chart" uri="{C3380CC4-5D6E-409C-BE32-E72D297353CC}">
              <c16:uniqueId val="{00000011-4225-4747-8AC7-A2B0E2B4D634}"/>
            </c:ext>
          </c:extLst>
        </c:ser>
        <c:ser>
          <c:idx val="16"/>
          <c:order val="18"/>
          <c:tx>
            <c:strRef>
              <c:f>'Blank 3'!$A$63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3'!$L$63</c:f>
              <c:numCache>
                <c:formatCode>0</c:formatCode>
                <c:ptCount val="1"/>
                <c:pt idx="0">
                  <c:v>0</c:v>
                </c:pt>
              </c:numCache>
            </c:numRef>
          </c:val>
          <c:extLst>
            <c:ext xmlns:c16="http://schemas.microsoft.com/office/drawing/2014/chart" uri="{C3380CC4-5D6E-409C-BE32-E72D297353CC}">
              <c16:uniqueId val="{00000012-4225-4747-8AC7-A2B0E2B4D634}"/>
            </c:ext>
          </c:extLst>
        </c:ser>
        <c:ser>
          <c:idx val="17"/>
          <c:order val="19"/>
          <c:tx>
            <c:strRef>
              <c:f>'Blank 3'!$A$64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3'!$L$64</c:f>
              <c:numCache>
                <c:formatCode>0</c:formatCode>
                <c:ptCount val="1"/>
                <c:pt idx="0">
                  <c:v>0</c:v>
                </c:pt>
              </c:numCache>
            </c:numRef>
          </c:val>
          <c:extLst>
            <c:ext xmlns:c16="http://schemas.microsoft.com/office/drawing/2014/chart" uri="{C3380CC4-5D6E-409C-BE32-E72D297353CC}">
              <c16:uniqueId val="{00000013-4225-4747-8AC7-A2B0E2B4D634}"/>
            </c:ext>
          </c:extLst>
        </c:ser>
        <c:ser>
          <c:idx val="18"/>
          <c:order val="20"/>
          <c:tx>
            <c:strRef>
              <c:f>'Blank 3'!$A$65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3'!$L$65</c:f>
              <c:numCache>
                <c:formatCode>0</c:formatCode>
                <c:ptCount val="1"/>
                <c:pt idx="0">
                  <c:v>0</c:v>
                </c:pt>
              </c:numCache>
            </c:numRef>
          </c:val>
          <c:extLst>
            <c:ext xmlns:c16="http://schemas.microsoft.com/office/drawing/2014/chart" uri="{C3380CC4-5D6E-409C-BE32-E72D297353CC}">
              <c16:uniqueId val="{00000014-4225-4747-8AC7-A2B0E2B4D634}"/>
            </c:ext>
          </c:extLst>
        </c:ser>
        <c:ser>
          <c:idx val="19"/>
          <c:order val="21"/>
          <c:tx>
            <c:strRef>
              <c:f>'Blank 3'!$A$66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3'!$L$66</c:f>
              <c:numCache>
                <c:formatCode>0</c:formatCode>
                <c:ptCount val="1"/>
                <c:pt idx="0">
                  <c:v>0</c:v>
                </c:pt>
              </c:numCache>
            </c:numRef>
          </c:val>
          <c:extLst>
            <c:ext xmlns:c16="http://schemas.microsoft.com/office/drawing/2014/chart" uri="{C3380CC4-5D6E-409C-BE32-E72D297353CC}">
              <c16:uniqueId val="{00000015-4225-4747-8AC7-A2B0E2B4D634}"/>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1</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1F8D-42B5-B655-D49B424C9155}"/>
            </c:ext>
          </c:extLst>
        </c:ser>
        <c:ser>
          <c:idx val="1"/>
          <c:order val="1"/>
          <c:tx>
            <c:strRef>
              <c:f>'Blank Time Chart'!$U$30:$V$30</c:f>
              <c:strCache>
                <c:ptCount val="1"/>
                <c:pt idx="0">
                  <c:v>Stage 1A</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1</c:v>
                </c:pt>
                <c:pt idx="4">
                  <c:v>30</c:v>
                </c:pt>
                <c:pt idx="5">
                  <c:v>26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1F8D-42B5-B655-D49B424C9155}"/>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30</c:v>
                </c:pt>
                <c:pt idx="4">
                  <c:v>1</c:v>
                </c:pt>
                <c:pt idx="5">
                  <c:v>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1F8D-42B5-B655-D49B424C9155}"/>
            </c:ext>
          </c:extLst>
        </c:ser>
        <c:ser>
          <c:idx val="3"/>
          <c:order val="3"/>
          <c:tx>
            <c:strRef>
              <c:f>'Blank Time Chart'!$W$30:$X$30</c:f>
              <c:strCache>
                <c:ptCount val="1"/>
                <c:pt idx="0">
                  <c:v>Stage 1B</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1</c:v>
                </c:pt>
                <c:pt idx="4">
                  <c:v>43</c:v>
                </c:pt>
                <c:pt idx="5">
                  <c:v>44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1F8D-42B5-B655-D49B424C9155}"/>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44</c:v>
                </c:pt>
                <c:pt idx="4">
                  <c:v>0</c:v>
                </c:pt>
                <c:pt idx="5">
                  <c:v>0</c:v>
                </c:pt>
                <c:pt idx="6">
                  <c:v>65</c:v>
                </c:pt>
                <c:pt idx="7">
                  <c:v>0</c:v>
                </c:pt>
                <c:pt idx="8">
                  <c:v>65</c:v>
                </c:pt>
                <c:pt idx="9">
                  <c:v>0</c:v>
                </c:pt>
                <c:pt idx="10">
                  <c:v>85</c:v>
                </c:pt>
                <c:pt idx="11">
                  <c:v>0</c:v>
                </c:pt>
                <c:pt idx="12">
                  <c:v>85</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1F8D-42B5-B655-D49B424C9155}"/>
            </c:ext>
          </c:extLst>
        </c:ser>
        <c:ser>
          <c:idx val="5"/>
          <c:order val="5"/>
          <c:tx>
            <c:strRef>
              <c:f>'Blank Time Chart'!$Y$30:$Z$30</c:f>
              <c:strCache>
                <c:ptCount val="1"/>
                <c:pt idx="0">
                  <c:v>Stage 2A</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1</c:v>
                </c:pt>
                <c:pt idx="4">
                  <c:v>0</c:v>
                </c:pt>
                <c:pt idx="5">
                  <c:v>0</c:v>
                </c:pt>
                <c:pt idx="6">
                  <c:v>5</c:v>
                </c:pt>
                <c:pt idx="7">
                  <c:v>0</c:v>
                </c:pt>
                <c:pt idx="8">
                  <c:v>20</c:v>
                </c:pt>
                <c:pt idx="9">
                  <c:v>0</c:v>
                </c:pt>
                <c:pt idx="10">
                  <c:v>1</c:v>
                </c:pt>
                <c:pt idx="11">
                  <c:v>0</c:v>
                </c:pt>
                <c:pt idx="12">
                  <c:v>2</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1F8D-42B5-B655-D49B424C9155}"/>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10</c:v>
                </c:pt>
                <c:pt idx="4">
                  <c:v>0</c:v>
                </c:pt>
                <c:pt idx="5">
                  <c:v>0</c:v>
                </c:pt>
                <c:pt idx="6">
                  <c:v>18</c:v>
                </c:pt>
                <c:pt idx="7">
                  <c:v>88</c:v>
                </c:pt>
                <c:pt idx="8">
                  <c:v>3</c:v>
                </c:pt>
                <c:pt idx="9">
                  <c:v>88</c:v>
                </c:pt>
                <c:pt idx="10">
                  <c:v>22</c:v>
                </c:pt>
                <c:pt idx="11">
                  <c:v>108</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1F8D-42B5-B655-D49B424C9155}"/>
            </c:ext>
          </c:extLst>
        </c:ser>
        <c:ser>
          <c:idx val="7"/>
          <c:order val="7"/>
          <c:tx>
            <c:strRef>
              <c:f>'Blank Time Chart'!$AA$30:$AB$30</c:f>
              <c:strCache>
                <c:ptCount val="1"/>
                <c:pt idx="0">
                  <c:v>Stage 2B</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1</c:v>
                </c:pt>
                <c:pt idx="4">
                  <c:v>0</c:v>
                </c:pt>
                <c:pt idx="5">
                  <c:v>0</c:v>
                </c:pt>
                <c:pt idx="6">
                  <c:v>5</c:v>
                </c:pt>
                <c:pt idx="7">
                  <c:v>15</c:v>
                </c:pt>
                <c:pt idx="8">
                  <c:v>20</c:v>
                </c:pt>
                <c:pt idx="9">
                  <c:v>20</c:v>
                </c:pt>
                <c:pt idx="10">
                  <c:v>1</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1F8D-42B5-B655-D49B424C9155}"/>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1F8D-42B5-B655-D49B424C9155}"/>
            </c:ext>
          </c:extLst>
        </c:ser>
        <c:ser>
          <c:idx val="21"/>
          <c:order val="9"/>
          <c:tx>
            <c:strRef>
              <c:f>'Blank Time Chart'!$AC$30:$AD$30</c:f>
              <c:strCache>
                <c:ptCount val="1"/>
                <c:pt idx="0">
                  <c:v>Stage 3</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1F8D-42B5-B655-D49B424C9155}"/>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1F8D-42B5-B655-D49B424C9155}"/>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1F8D-42B5-B655-D49B424C9155}"/>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1F8D-42B5-B655-D49B424C9155}"/>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1F8D-42B5-B655-D49B424C9155}"/>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1F8D-42B5-B655-D49B424C9155}"/>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1F8D-42B5-B655-D49B424C9155}"/>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19</c:v>
                </c:pt>
              </c:numCache>
            </c:numRef>
          </c:val>
          <c:extLst>
            <c:ext xmlns:c16="http://schemas.microsoft.com/office/drawing/2014/chart" uri="{C3380CC4-5D6E-409C-BE32-E72D297353CC}">
              <c16:uniqueId val="{00000010-1F8D-42B5-B655-D49B424C9155}"/>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18</c:v>
                </c:pt>
              </c:numCache>
            </c:numRef>
          </c:val>
          <c:extLst>
            <c:ext xmlns:c16="http://schemas.microsoft.com/office/drawing/2014/chart" uri="{C3380CC4-5D6E-409C-BE32-E72D297353CC}">
              <c16:uniqueId val="{00000011-1F8D-42B5-B655-D49B424C9155}"/>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17</c:v>
                </c:pt>
              </c:numCache>
            </c:numRef>
          </c:val>
          <c:extLst>
            <c:ext xmlns:c16="http://schemas.microsoft.com/office/drawing/2014/chart" uri="{C3380CC4-5D6E-409C-BE32-E72D297353CC}">
              <c16:uniqueId val="{00000012-1F8D-42B5-B655-D49B424C9155}"/>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17</c:v>
                </c:pt>
              </c:numCache>
            </c:numRef>
          </c:val>
          <c:extLst>
            <c:ext xmlns:c16="http://schemas.microsoft.com/office/drawing/2014/chart" uri="{C3380CC4-5D6E-409C-BE32-E72D297353CC}">
              <c16:uniqueId val="{00000013-1F8D-42B5-B655-D49B424C9155}"/>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13</c:v>
                </c:pt>
              </c:numCache>
            </c:numRef>
          </c:val>
          <c:extLst>
            <c:ext xmlns:c16="http://schemas.microsoft.com/office/drawing/2014/chart" uri="{C3380CC4-5D6E-409C-BE32-E72D297353CC}">
              <c16:uniqueId val="{00000014-1F8D-42B5-B655-D49B424C9155}"/>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1F8D-42B5-B655-D49B424C9155}"/>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1</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5E8A-49A3-A5D1-3A15024EA94A}"/>
            </c:ext>
          </c:extLst>
        </c:ser>
        <c:ser>
          <c:idx val="1"/>
          <c:order val="1"/>
          <c:tx>
            <c:strRef>
              <c:f>'Blank Time Chart'!$U$30:$V$30</c:f>
              <c:strCache>
                <c:ptCount val="1"/>
                <c:pt idx="0">
                  <c:v>Stage 1A</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1</c:v>
                </c:pt>
                <c:pt idx="4">
                  <c:v>30</c:v>
                </c:pt>
                <c:pt idx="5">
                  <c:v>26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5E8A-49A3-A5D1-3A15024EA94A}"/>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30</c:v>
                </c:pt>
                <c:pt idx="4">
                  <c:v>1</c:v>
                </c:pt>
                <c:pt idx="5">
                  <c:v>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5E8A-49A3-A5D1-3A15024EA94A}"/>
            </c:ext>
          </c:extLst>
        </c:ser>
        <c:ser>
          <c:idx val="3"/>
          <c:order val="3"/>
          <c:tx>
            <c:strRef>
              <c:f>'Blank Time Chart'!$W$30:$X$30</c:f>
              <c:strCache>
                <c:ptCount val="1"/>
                <c:pt idx="0">
                  <c:v>Stage 1B</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1</c:v>
                </c:pt>
                <c:pt idx="4">
                  <c:v>43</c:v>
                </c:pt>
                <c:pt idx="5">
                  <c:v>44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5E8A-49A3-A5D1-3A15024EA94A}"/>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44</c:v>
                </c:pt>
                <c:pt idx="4">
                  <c:v>0</c:v>
                </c:pt>
                <c:pt idx="5">
                  <c:v>0</c:v>
                </c:pt>
                <c:pt idx="6">
                  <c:v>65</c:v>
                </c:pt>
                <c:pt idx="7">
                  <c:v>0</c:v>
                </c:pt>
                <c:pt idx="8">
                  <c:v>65</c:v>
                </c:pt>
                <c:pt idx="9">
                  <c:v>0</c:v>
                </c:pt>
                <c:pt idx="10">
                  <c:v>85</c:v>
                </c:pt>
                <c:pt idx="11">
                  <c:v>0</c:v>
                </c:pt>
                <c:pt idx="12">
                  <c:v>85</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5E8A-49A3-A5D1-3A15024EA94A}"/>
            </c:ext>
          </c:extLst>
        </c:ser>
        <c:ser>
          <c:idx val="5"/>
          <c:order val="5"/>
          <c:tx>
            <c:strRef>
              <c:f>'Blank Time Chart'!$Y$30:$Z$30</c:f>
              <c:strCache>
                <c:ptCount val="1"/>
                <c:pt idx="0">
                  <c:v>Stage 2A</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1</c:v>
                </c:pt>
                <c:pt idx="4">
                  <c:v>0</c:v>
                </c:pt>
                <c:pt idx="5">
                  <c:v>0</c:v>
                </c:pt>
                <c:pt idx="6">
                  <c:v>5</c:v>
                </c:pt>
                <c:pt idx="7">
                  <c:v>0</c:v>
                </c:pt>
                <c:pt idx="8">
                  <c:v>20</c:v>
                </c:pt>
                <c:pt idx="9">
                  <c:v>0</c:v>
                </c:pt>
                <c:pt idx="10">
                  <c:v>1</c:v>
                </c:pt>
                <c:pt idx="11">
                  <c:v>0</c:v>
                </c:pt>
                <c:pt idx="12">
                  <c:v>2</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5E8A-49A3-A5D1-3A15024EA94A}"/>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10</c:v>
                </c:pt>
                <c:pt idx="4">
                  <c:v>0</c:v>
                </c:pt>
                <c:pt idx="5">
                  <c:v>0</c:v>
                </c:pt>
                <c:pt idx="6">
                  <c:v>18</c:v>
                </c:pt>
                <c:pt idx="7">
                  <c:v>88</c:v>
                </c:pt>
                <c:pt idx="8">
                  <c:v>3</c:v>
                </c:pt>
                <c:pt idx="9">
                  <c:v>88</c:v>
                </c:pt>
                <c:pt idx="10">
                  <c:v>22</c:v>
                </c:pt>
                <c:pt idx="11">
                  <c:v>108</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5E8A-49A3-A5D1-3A15024EA94A}"/>
            </c:ext>
          </c:extLst>
        </c:ser>
        <c:ser>
          <c:idx val="7"/>
          <c:order val="7"/>
          <c:tx>
            <c:strRef>
              <c:f>'Blank Time Chart'!$AA$30:$AB$30</c:f>
              <c:strCache>
                <c:ptCount val="1"/>
                <c:pt idx="0">
                  <c:v>Stage 2B</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1</c:v>
                </c:pt>
                <c:pt idx="4">
                  <c:v>0</c:v>
                </c:pt>
                <c:pt idx="5">
                  <c:v>0</c:v>
                </c:pt>
                <c:pt idx="6">
                  <c:v>5</c:v>
                </c:pt>
                <c:pt idx="7">
                  <c:v>15</c:v>
                </c:pt>
                <c:pt idx="8">
                  <c:v>20</c:v>
                </c:pt>
                <c:pt idx="9">
                  <c:v>20</c:v>
                </c:pt>
                <c:pt idx="10">
                  <c:v>1</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5E8A-49A3-A5D1-3A15024EA94A}"/>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5E8A-49A3-A5D1-3A15024EA94A}"/>
            </c:ext>
          </c:extLst>
        </c:ser>
        <c:ser>
          <c:idx val="21"/>
          <c:order val="9"/>
          <c:tx>
            <c:strRef>
              <c:f>'Blank Time Chart'!$AC$30:$AD$30</c:f>
              <c:strCache>
                <c:ptCount val="1"/>
                <c:pt idx="0">
                  <c:v>Stage 3</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5E8A-49A3-A5D1-3A15024EA94A}"/>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5E8A-49A3-A5D1-3A15024EA94A}"/>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5E8A-49A3-A5D1-3A15024EA94A}"/>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5E8A-49A3-A5D1-3A15024EA94A}"/>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5E8A-49A3-A5D1-3A15024EA94A}"/>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5E8A-49A3-A5D1-3A15024EA94A}"/>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5E8A-49A3-A5D1-3A15024EA94A}"/>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19</c:v>
                </c:pt>
              </c:numCache>
            </c:numRef>
          </c:val>
          <c:extLst>
            <c:ext xmlns:c16="http://schemas.microsoft.com/office/drawing/2014/chart" uri="{C3380CC4-5D6E-409C-BE32-E72D297353CC}">
              <c16:uniqueId val="{00000010-5E8A-49A3-A5D1-3A15024EA94A}"/>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18</c:v>
                </c:pt>
              </c:numCache>
            </c:numRef>
          </c:val>
          <c:extLst>
            <c:ext xmlns:c16="http://schemas.microsoft.com/office/drawing/2014/chart" uri="{C3380CC4-5D6E-409C-BE32-E72D297353CC}">
              <c16:uniqueId val="{00000011-5E8A-49A3-A5D1-3A15024EA94A}"/>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17</c:v>
                </c:pt>
              </c:numCache>
            </c:numRef>
          </c:val>
          <c:extLst>
            <c:ext xmlns:c16="http://schemas.microsoft.com/office/drawing/2014/chart" uri="{C3380CC4-5D6E-409C-BE32-E72D297353CC}">
              <c16:uniqueId val="{00000012-5E8A-49A3-A5D1-3A15024EA94A}"/>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17</c:v>
                </c:pt>
              </c:numCache>
            </c:numRef>
          </c:val>
          <c:extLst>
            <c:ext xmlns:c16="http://schemas.microsoft.com/office/drawing/2014/chart" uri="{C3380CC4-5D6E-409C-BE32-E72D297353CC}">
              <c16:uniqueId val="{00000013-5E8A-49A3-A5D1-3A15024EA94A}"/>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13</c:v>
                </c:pt>
              </c:numCache>
            </c:numRef>
          </c:val>
          <c:extLst>
            <c:ext xmlns:c16="http://schemas.microsoft.com/office/drawing/2014/chart" uri="{C3380CC4-5D6E-409C-BE32-E72D297353CC}">
              <c16:uniqueId val="{00000014-5E8A-49A3-A5D1-3A15024EA94A}"/>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5E8A-49A3-A5D1-3A15024EA94A}"/>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36270431206596"/>
          <c:y val="0.13624678663239076"/>
          <c:w val="0.78521671325885389"/>
          <c:h val="0.84061696658097684"/>
        </c:manualLayout>
      </c:layout>
      <c:barChart>
        <c:barDir val="bar"/>
        <c:grouping val="stacked"/>
        <c:varyColors val="0"/>
        <c:ser>
          <c:idx val="0"/>
          <c:order val="0"/>
          <c:tx>
            <c:v>Begin Stage 1</c:v>
          </c:tx>
          <c:spPr>
            <a:noFill/>
            <a:ln w="12700">
              <a:noFill/>
            </a:ln>
          </c:spPr>
          <c:invertIfNegative val="0"/>
          <c:cat>
            <c:multiLvlStrRef>
              <c:f>'Blank 4'!$A$31:$B$51</c:f>
            </c:multiLvlStrRef>
          </c:cat>
          <c:val>
            <c:numRef>
              <c:f>'Blank 4'!$AG$31:$AG$51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A198-4905-B0CF-09255F1D4023}"/>
            </c:ext>
          </c:extLst>
        </c:ser>
        <c:ser>
          <c:idx val="1"/>
          <c:order val="1"/>
          <c:tx>
            <c:strRef>
              <c:f>'Blank 4'!$U$30:$V$30</c:f>
              <c:strCache>
                <c:ptCount val="1"/>
                <c:pt idx="0">
                  <c:v>Stage 1</c:v>
                </c:pt>
              </c:strCache>
            </c:strRef>
          </c:tx>
          <c:spPr>
            <a:solidFill>
              <a:srgbClr val="000000"/>
            </a:solidFill>
            <a:ln w="12700">
              <a:solidFill>
                <a:srgbClr val="000000"/>
              </a:solidFill>
              <a:prstDash val="solid"/>
            </a:ln>
          </c:spPr>
          <c:invertIfNegative val="0"/>
          <c:cat>
            <c:multiLvlStrRef>
              <c:f>'Blank 4'!$A$31:$B$51</c:f>
            </c:multiLvlStrRef>
          </c:cat>
          <c:val>
            <c:numRef>
              <c:f>'Blank 4'!$L$31:$L$51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A198-4905-B0CF-09255F1D4023}"/>
            </c:ext>
          </c:extLst>
        </c:ser>
        <c:ser>
          <c:idx val="2"/>
          <c:order val="2"/>
          <c:tx>
            <c:v>Begin Stage 2</c:v>
          </c:tx>
          <c:spPr>
            <a:noFill/>
            <a:ln w="25400">
              <a:noFill/>
            </a:ln>
          </c:spPr>
          <c:invertIfNegative val="0"/>
          <c:cat>
            <c:multiLvlStrRef>
              <c:f>'Blank 4'!$A$31:$B$51</c:f>
            </c:multiLvlStrRef>
          </c:cat>
          <c:val>
            <c:numRef>
              <c:f>'Blank 4'!$AH$31:$AH$51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A198-4905-B0CF-09255F1D4023}"/>
            </c:ext>
          </c:extLst>
        </c:ser>
        <c:ser>
          <c:idx val="3"/>
          <c:order val="3"/>
          <c:tx>
            <c:strRef>
              <c:f>'Blank 4'!$W$30:$X$30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4'!$A$31:$B$51</c:f>
            </c:multiLvlStrRef>
          </c:cat>
          <c:val>
            <c:numRef>
              <c:f>'Blank 4'!$N$31:$N$51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A198-4905-B0CF-09255F1D4023}"/>
            </c:ext>
          </c:extLst>
        </c:ser>
        <c:ser>
          <c:idx val="4"/>
          <c:order val="4"/>
          <c:tx>
            <c:v>Begin Stage 3</c:v>
          </c:tx>
          <c:spPr>
            <a:noFill/>
            <a:ln w="25400">
              <a:noFill/>
            </a:ln>
          </c:spPr>
          <c:invertIfNegative val="0"/>
          <c:cat>
            <c:multiLvlStrRef>
              <c:f>'Blank 4'!$A$31:$B$51</c:f>
            </c:multiLvlStrRef>
          </c:cat>
          <c:val>
            <c:numRef>
              <c:f>'Blank 4'!$AI$31:$AI$51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A198-4905-B0CF-09255F1D4023}"/>
            </c:ext>
          </c:extLst>
        </c:ser>
        <c:ser>
          <c:idx val="5"/>
          <c:order val="5"/>
          <c:tx>
            <c:strRef>
              <c:f>'Blank 4'!$Y$30:$Z$30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4'!$A$31:$B$51</c:f>
            </c:multiLvlStrRef>
          </c:cat>
          <c:val>
            <c:numRef>
              <c:f>'Blank 4'!$P$31:$P$51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A198-4905-B0CF-09255F1D4023}"/>
            </c:ext>
          </c:extLst>
        </c:ser>
        <c:ser>
          <c:idx val="6"/>
          <c:order val="6"/>
          <c:tx>
            <c:v>Begin Stage 4</c:v>
          </c:tx>
          <c:spPr>
            <a:noFill/>
            <a:ln w="25400">
              <a:noFill/>
            </a:ln>
          </c:spPr>
          <c:invertIfNegative val="0"/>
          <c:cat>
            <c:multiLvlStrRef>
              <c:f>'Blank 4'!$A$31:$B$51</c:f>
            </c:multiLvlStrRef>
          </c:cat>
          <c:val>
            <c:numRef>
              <c:f>'Blank 4'!$AJ$31:$AJ$51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A198-4905-B0CF-09255F1D4023}"/>
            </c:ext>
          </c:extLst>
        </c:ser>
        <c:ser>
          <c:idx val="7"/>
          <c:order val="7"/>
          <c:tx>
            <c:strRef>
              <c:f>'Blank 4'!$AA$30:$AB$30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4'!$A$31:$B$51</c:f>
            </c:multiLvlStrRef>
          </c:cat>
          <c:val>
            <c:numRef>
              <c:f>'Blank 4'!$R$31:$R$51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A198-4905-B0CF-09255F1D4023}"/>
            </c:ext>
          </c:extLst>
        </c:ser>
        <c:ser>
          <c:idx val="20"/>
          <c:order val="8"/>
          <c:tx>
            <c:v>Begin Stage 5</c:v>
          </c:tx>
          <c:spPr>
            <a:noFill/>
            <a:ln w="25400">
              <a:noFill/>
            </a:ln>
          </c:spPr>
          <c:invertIfNegative val="0"/>
          <c:cat>
            <c:multiLvlStrRef>
              <c:f>'Blank 4'!$A$31:$B$51</c:f>
            </c:multiLvlStrRef>
          </c:cat>
          <c:val>
            <c:numRef>
              <c:f>'Blank 4'!$AK$31:$AK$51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A198-4905-B0CF-09255F1D4023}"/>
            </c:ext>
          </c:extLst>
        </c:ser>
        <c:ser>
          <c:idx val="21"/>
          <c:order val="9"/>
          <c:tx>
            <c:strRef>
              <c:f>'Blank 4'!$AC$30:$AD$30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4'!$A$31:$B$51</c:f>
            </c:multiLvlStrRef>
          </c:cat>
          <c:val>
            <c:numRef>
              <c:f>'Blank 4'!$T$31:$T$51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A198-4905-B0CF-09255F1D4023}"/>
            </c:ext>
          </c:extLst>
        </c:ser>
        <c:ser>
          <c:idx val="8"/>
          <c:order val="10"/>
          <c:tx>
            <c:strRef>
              <c:f>'Blank 4'!$A$55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4'!$L$55</c:f>
              <c:numCache>
                <c:formatCode>0</c:formatCode>
                <c:ptCount val="1"/>
                <c:pt idx="0">
                  <c:v>0</c:v>
                </c:pt>
              </c:numCache>
            </c:numRef>
          </c:val>
          <c:extLst>
            <c:ext xmlns:c16="http://schemas.microsoft.com/office/drawing/2014/chart" uri="{C3380CC4-5D6E-409C-BE32-E72D297353CC}">
              <c16:uniqueId val="{0000000A-A198-4905-B0CF-09255F1D4023}"/>
            </c:ext>
          </c:extLst>
        </c:ser>
        <c:ser>
          <c:idx val="9"/>
          <c:order val="11"/>
          <c:tx>
            <c:strRef>
              <c:f>'Blank 4'!$A$56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4'!$L$56</c:f>
              <c:numCache>
                <c:formatCode>0</c:formatCode>
                <c:ptCount val="1"/>
                <c:pt idx="0">
                  <c:v>0</c:v>
                </c:pt>
              </c:numCache>
            </c:numRef>
          </c:val>
          <c:extLst>
            <c:ext xmlns:c16="http://schemas.microsoft.com/office/drawing/2014/chart" uri="{C3380CC4-5D6E-409C-BE32-E72D297353CC}">
              <c16:uniqueId val="{0000000B-A198-4905-B0CF-09255F1D4023}"/>
            </c:ext>
          </c:extLst>
        </c:ser>
        <c:ser>
          <c:idx val="10"/>
          <c:order val="12"/>
          <c:tx>
            <c:strRef>
              <c:f>'Blank 4'!$A$57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4'!$L$57</c:f>
              <c:numCache>
                <c:formatCode>0</c:formatCode>
                <c:ptCount val="1"/>
                <c:pt idx="0">
                  <c:v>0</c:v>
                </c:pt>
              </c:numCache>
            </c:numRef>
          </c:val>
          <c:extLst>
            <c:ext xmlns:c16="http://schemas.microsoft.com/office/drawing/2014/chart" uri="{C3380CC4-5D6E-409C-BE32-E72D297353CC}">
              <c16:uniqueId val="{0000000C-A198-4905-B0CF-09255F1D4023}"/>
            </c:ext>
          </c:extLst>
        </c:ser>
        <c:ser>
          <c:idx val="11"/>
          <c:order val="13"/>
          <c:tx>
            <c:strRef>
              <c:f>'Blank 4'!$A$58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4'!$L$58</c:f>
              <c:numCache>
                <c:formatCode>0</c:formatCode>
                <c:ptCount val="1"/>
                <c:pt idx="0">
                  <c:v>0</c:v>
                </c:pt>
              </c:numCache>
            </c:numRef>
          </c:val>
          <c:extLst>
            <c:ext xmlns:c16="http://schemas.microsoft.com/office/drawing/2014/chart" uri="{C3380CC4-5D6E-409C-BE32-E72D297353CC}">
              <c16:uniqueId val="{0000000D-A198-4905-B0CF-09255F1D4023}"/>
            </c:ext>
          </c:extLst>
        </c:ser>
        <c:ser>
          <c:idx val="12"/>
          <c:order val="14"/>
          <c:tx>
            <c:strRef>
              <c:f>'Blank 4'!$A$59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4'!$L$59</c:f>
              <c:numCache>
                <c:formatCode>0</c:formatCode>
                <c:ptCount val="1"/>
                <c:pt idx="0">
                  <c:v>0</c:v>
                </c:pt>
              </c:numCache>
            </c:numRef>
          </c:val>
          <c:extLst>
            <c:ext xmlns:c16="http://schemas.microsoft.com/office/drawing/2014/chart" uri="{C3380CC4-5D6E-409C-BE32-E72D297353CC}">
              <c16:uniqueId val="{0000000E-A198-4905-B0CF-09255F1D4023}"/>
            </c:ext>
          </c:extLst>
        </c:ser>
        <c:ser>
          <c:idx val="13"/>
          <c:order val="15"/>
          <c:tx>
            <c:strRef>
              <c:f>'Blank 4'!$A$60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4'!$L$60</c:f>
              <c:numCache>
                <c:formatCode>0</c:formatCode>
                <c:ptCount val="1"/>
                <c:pt idx="0">
                  <c:v>0</c:v>
                </c:pt>
              </c:numCache>
            </c:numRef>
          </c:val>
          <c:extLst>
            <c:ext xmlns:c16="http://schemas.microsoft.com/office/drawing/2014/chart" uri="{C3380CC4-5D6E-409C-BE32-E72D297353CC}">
              <c16:uniqueId val="{0000000F-A198-4905-B0CF-09255F1D4023}"/>
            </c:ext>
          </c:extLst>
        </c:ser>
        <c:ser>
          <c:idx val="14"/>
          <c:order val="16"/>
          <c:tx>
            <c:strRef>
              <c:f>'Blank 4'!$A$61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4'!$L$61</c:f>
              <c:numCache>
                <c:formatCode>0</c:formatCode>
                <c:ptCount val="1"/>
                <c:pt idx="0">
                  <c:v>0</c:v>
                </c:pt>
              </c:numCache>
            </c:numRef>
          </c:val>
          <c:extLst>
            <c:ext xmlns:c16="http://schemas.microsoft.com/office/drawing/2014/chart" uri="{C3380CC4-5D6E-409C-BE32-E72D297353CC}">
              <c16:uniqueId val="{00000010-A198-4905-B0CF-09255F1D4023}"/>
            </c:ext>
          </c:extLst>
        </c:ser>
        <c:ser>
          <c:idx val="15"/>
          <c:order val="17"/>
          <c:tx>
            <c:strRef>
              <c:f>'Blank 4'!$A$62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4'!$L$62</c:f>
              <c:numCache>
                <c:formatCode>0</c:formatCode>
                <c:ptCount val="1"/>
                <c:pt idx="0">
                  <c:v>0</c:v>
                </c:pt>
              </c:numCache>
            </c:numRef>
          </c:val>
          <c:extLst>
            <c:ext xmlns:c16="http://schemas.microsoft.com/office/drawing/2014/chart" uri="{C3380CC4-5D6E-409C-BE32-E72D297353CC}">
              <c16:uniqueId val="{00000011-A198-4905-B0CF-09255F1D4023}"/>
            </c:ext>
          </c:extLst>
        </c:ser>
        <c:ser>
          <c:idx val="16"/>
          <c:order val="18"/>
          <c:tx>
            <c:strRef>
              <c:f>'Blank 4'!$A$63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4'!$L$63</c:f>
              <c:numCache>
                <c:formatCode>0</c:formatCode>
                <c:ptCount val="1"/>
                <c:pt idx="0">
                  <c:v>0</c:v>
                </c:pt>
              </c:numCache>
            </c:numRef>
          </c:val>
          <c:extLst>
            <c:ext xmlns:c16="http://schemas.microsoft.com/office/drawing/2014/chart" uri="{C3380CC4-5D6E-409C-BE32-E72D297353CC}">
              <c16:uniqueId val="{00000012-A198-4905-B0CF-09255F1D4023}"/>
            </c:ext>
          </c:extLst>
        </c:ser>
        <c:ser>
          <c:idx val="17"/>
          <c:order val="19"/>
          <c:tx>
            <c:strRef>
              <c:f>'Blank 4'!$A$64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4'!$L$64</c:f>
              <c:numCache>
                <c:formatCode>0</c:formatCode>
                <c:ptCount val="1"/>
                <c:pt idx="0">
                  <c:v>0</c:v>
                </c:pt>
              </c:numCache>
            </c:numRef>
          </c:val>
          <c:extLst>
            <c:ext xmlns:c16="http://schemas.microsoft.com/office/drawing/2014/chart" uri="{C3380CC4-5D6E-409C-BE32-E72D297353CC}">
              <c16:uniqueId val="{00000013-A198-4905-B0CF-09255F1D4023}"/>
            </c:ext>
          </c:extLst>
        </c:ser>
        <c:ser>
          <c:idx val="18"/>
          <c:order val="20"/>
          <c:tx>
            <c:strRef>
              <c:f>'Blank 4'!$A$65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4'!$L$65</c:f>
              <c:numCache>
                <c:formatCode>0</c:formatCode>
                <c:ptCount val="1"/>
                <c:pt idx="0">
                  <c:v>0</c:v>
                </c:pt>
              </c:numCache>
            </c:numRef>
          </c:val>
          <c:extLst>
            <c:ext xmlns:c16="http://schemas.microsoft.com/office/drawing/2014/chart" uri="{C3380CC4-5D6E-409C-BE32-E72D297353CC}">
              <c16:uniqueId val="{00000014-A198-4905-B0CF-09255F1D4023}"/>
            </c:ext>
          </c:extLst>
        </c:ser>
        <c:ser>
          <c:idx val="19"/>
          <c:order val="21"/>
          <c:tx>
            <c:strRef>
              <c:f>'Blank 4'!$A$66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4'!$L$66</c:f>
              <c:numCache>
                <c:formatCode>0</c:formatCode>
                <c:ptCount val="1"/>
                <c:pt idx="0">
                  <c:v>0</c:v>
                </c:pt>
              </c:numCache>
            </c:numRef>
          </c:val>
          <c:extLst>
            <c:ext xmlns:c16="http://schemas.microsoft.com/office/drawing/2014/chart" uri="{C3380CC4-5D6E-409C-BE32-E72D297353CC}">
              <c16:uniqueId val="{00000015-A198-4905-B0CF-09255F1D4023}"/>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108697</xdr:colOff>
      <xdr:row>5</xdr:row>
      <xdr:rowOff>100853</xdr:rowOff>
    </xdr:from>
    <xdr:to>
      <xdr:col>30</xdr:col>
      <xdr:colOff>89647</xdr:colOff>
      <xdr:row>28</xdr:row>
      <xdr:rowOff>86846</xdr:rowOff>
    </xdr:to>
    <xdr:graphicFrame macro="">
      <xdr:nvGraphicFramePr>
        <xdr:cNvPr id="2" name="Chart 8">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3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57150</xdr:rowOff>
    </xdr:from>
    <xdr:to>
      <xdr:col>29</xdr:col>
      <xdr:colOff>428625</xdr:colOff>
      <xdr:row>28</xdr:row>
      <xdr:rowOff>38100</xdr:rowOff>
    </xdr:to>
    <xdr:graphicFrame macro="">
      <xdr:nvGraphicFramePr>
        <xdr:cNvPr id="2" name="Chart 8">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4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57150</xdr:rowOff>
    </xdr:from>
    <xdr:to>
      <xdr:col>29</xdr:col>
      <xdr:colOff>428625</xdr:colOff>
      <xdr:row>28</xdr:row>
      <xdr:rowOff>38100</xdr:rowOff>
    </xdr:to>
    <xdr:graphicFrame macro="">
      <xdr:nvGraphicFramePr>
        <xdr:cNvPr id="2" name="Chart 8">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5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twoCellAnchor>
    <xdr:from>
      <xdr:col>0</xdr:col>
      <xdr:colOff>0</xdr:colOff>
      <xdr:row>5</xdr:row>
      <xdr:rowOff>57150</xdr:rowOff>
    </xdr:from>
    <xdr:to>
      <xdr:col>29</xdr:col>
      <xdr:colOff>428625</xdr:colOff>
      <xdr:row>28</xdr:row>
      <xdr:rowOff>38100</xdr:rowOff>
    </xdr:to>
    <xdr:graphicFrame macro="">
      <xdr:nvGraphicFramePr>
        <xdr:cNvPr id="7" name="Chart 8">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57150</xdr:rowOff>
    </xdr:from>
    <xdr:to>
      <xdr:col>29</xdr:col>
      <xdr:colOff>428625</xdr:colOff>
      <xdr:row>28</xdr:row>
      <xdr:rowOff>38100</xdr:rowOff>
    </xdr:to>
    <xdr:graphicFrame macro="">
      <xdr:nvGraphicFramePr>
        <xdr:cNvPr id="2" name="Chart 8">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6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twoCellAnchor>
    <xdr:from>
      <xdr:col>0</xdr:col>
      <xdr:colOff>0</xdr:colOff>
      <xdr:row>5</xdr:row>
      <xdr:rowOff>57150</xdr:rowOff>
    </xdr:from>
    <xdr:to>
      <xdr:col>29</xdr:col>
      <xdr:colOff>428625</xdr:colOff>
      <xdr:row>28</xdr:row>
      <xdr:rowOff>38100</xdr:rowOff>
    </xdr:to>
    <xdr:graphicFrame macro="">
      <xdr:nvGraphicFramePr>
        <xdr:cNvPr id="7" name="Chart 8">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5</xdr:row>
      <xdr:rowOff>57150</xdr:rowOff>
    </xdr:from>
    <xdr:to>
      <xdr:col>29</xdr:col>
      <xdr:colOff>428625</xdr:colOff>
      <xdr:row>28</xdr:row>
      <xdr:rowOff>38100</xdr:rowOff>
    </xdr:to>
    <xdr:graphicFrame macro="">
      <xdr:nvGraphicFramePr>
        <xdr:cNvPr id="12" name="Chart 8">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57150</xdr:rowOff>
    </xdr:from>
    <xdr:to>
      <xdr:col>29</xdr:col>
      <xdr:colOff>428625</xdr:colOff>
      <xdr:row>28</xdr:row>
      <xdr:rowOff>38100</xdr:rowOff>
    </xdr:to>
    <xdr:graphicFrame macro="">
      <xdr:nvGraphicFramePr>
        <xdr:cNvPr id="2" name="Chart 8">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7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twoCellAnchor>
    <xdr:from>
      <xdr:col>0</xdr:col>
      <xdr:colOff>0</xdr:colOff>
      <xdr:row>5</xdr:row>
      <xdr:rowOff>57150</xdr:rowOff>
    </xdr:from>
    <xdr:to>
      <xdr:col>29</xdr:col>
      <xdr:colOff>428625</xdr:colOff>
      <xdr:row>28</xdr:row>
      <xdr:rowOff>38100</xdr:rowOff>
    </xdr:to>
    <xdr:graphicFrame macro="">
      <xdr:nvGraphicFramePr>
        <xdr:cNvPr id="7" name="Chart 8">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7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7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xdr:row>
      <xdr:rowOff>57150</xdr:rowOff>
    </xdr:from>
    <xdr:to>
      <xdr:col>29</xdr:col>
      <xdr:colOff>428625</xdr:colOff>
      <xdr:row>28</xdr:row>
      <xdr:rowOff>38100</xdr:rowOff>
    </xdr:to>
    <xdr:graphicFrame macro="">
      <xdr:nvGraphicFramePr>
        <xdr:cNvPr id="12" name="Chart 8">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7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7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7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xdr:row>
      <xdr:rowOff>57150</xdr:rowOff>
    </xdr:from>
    <xdr:to>
      <xdr:col>29</xdr:col>
      <xdr:colOff>428625</xdr:colOff>
      <xdr:row>28</xdr:row>
      <xdr:rowOff>38100</xdr:rowOff>
    </xdr:to>
    <xdr:graphicFrame macro="">
      <xdr:nvGraphicFramePr>
        <xdr:cNvPr id="17" name="Chart 8">
          <a:extLst>
            <a:ext uri="{FF2B5EF4-FFF2-40B4-BE49-F238E27FC236}">
              <a16:creationId xmlns:a16="http://schemas.microsoft.com/office/drawing/2014/main" id="{00000000-0008-0000-07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7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7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7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pwmad0p4145:37108/Documents/doing-bus/eng-consultants/cnslt-rsrces/tools/estimating/production-rate-table.pdf" TargetMode="External"/><Relationship Id="rId2" Type="http://schemas.openxmlformats.org/officeDocument/2006/relationships/hyperlink" Target="http://apwmad0p4145:37108/rdwy/fdm/fd-19-10-att.pdf" TargetMode="External"/><Relationship Id="rId1" Type="http://schemas.openxmlformats.org/officeDocument/2006/relationships/hyperlink" Target="http://apwmad0p4145:37108/rdwy/fdm/fd-19-10.pdf" TargetMode="External"/><Relationship Id="rId4" Type="http://schemas.openxmlformats.org/officeDocument/2006/relationships/hyperlink" Target="http://apwmad0p4145:37108/rdwy/fdm/fd-19-15.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apwmad0p4145:37108/rdwy/fdm/fd-19-10-att.pdf" TargetMode="External"/><Relationship Id="rId1" Type="http://schemas.openxmlformats.org/officeDocument/2006/relationships/hyperlink" Target="http://apwmad0p4145:37108/Documents/doing-bus/eng-consultants/cnslt-rsrces/tools/estimating/production-rate-table.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2.bin"/><Relationship Id="rId7" Type="http://schemas.openxmlformats.org/officeDocument/2006/relationships/ctrlProp" Target="../ctrlProps/ctrlProp5.xml"/><Relationship Id="rId2" Type="http://schemas.openxmlformats.org/officeDocument/2006/relationships/hyperlink" Target="http://apwmad0p4145:37108/rdwy/fdm/fd-19-10-att.pdf" TargetMode="External"/><Relationship Id="rId1" Type="http://schemas.openxmlformats.org/officeDocument/2006/relationships/hyperlink" Target="http://apwmad0p4145:37108/Documents/doing-bus/eng-consultants/cnslt-rsrces/tools/estimating/production-rate-table.pdf" TargetMode="Externa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vmlDrawing" Target="../drawings/vmlDrawing2.vml"/><Relationship Id="rId10" Type="http://schemas.openxmlformats.org/officeDocument/2006/relationships/ctrlProp" Target="../ctrlProps/ctrlProp8.xml"/><Relationship Id="rId4" Type="http://schemas.openxmlformats.org/officeDocument/2006/relationships/drawing" Target="../drawings/drawing2.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printerSettings" Target="../printerSettings/printerSettings3.bin"/><Relationship Id="rId7" Type="http://schemas.openxmlformats.org/officeDocument/2006/relationships/ctrlProp" Target="../ctrlProps/ctrlProp11.xml"/><Relationship Id="rId2" Type="http://schemas.openxmlformats.org/officeDocument/2006/relationships/hyperlink" Target="http://apwmad0p4145:37108/rdwy/fdm/fd-19-10-att.pdf" TargetMode="External"/><Relationship Id="rId1" Type="http://schemas.openxmlformats.org/officeDocument/2006/relationships/hyperlink" Target="http://apwmad0p4145:37108/Documents/doing-bus/eng-consultants/cnslt-rsrces/tools/estimating/production-rate-table.pdf" TargetMode="External"/><Relationship Id="rId6" Type="http://schemas.openxmlformats.org/officeDocument/2006/relationships/ctrlProp" Target="../ctrlProps/ctrlProp10.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5.xml"/><Relationship Id="rId2" Type="http://schemas.openxmlformats.org/officeDocument/2006/relationships/hyperlink" Target="http://apwmad0p4145:37108/rdwy/fdm/fd-19-10-att.pdf" TargetMode="External"/><Relationship Id="rId1" Type="http://schemas.openxmlformats.org/officeDocument/2006/relationships/hyperlink" Target="http://apwmad0p4145:37108/Documents/doing-bus/eng-consultants/cnslt-rsrces/tools/estimating/production-rate-table.pdf" TargetMode="Externa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5.xml"/><Relationship Id="rId7" Type="http://schemas.openxmlformats.org/officeDocument/2006/relationships/ctrlProp" Target="../ctrlProps/ctrlProp18.xml"/><Relationship Id="rId2" Type="http://schemas.openxmlformats.org/officeDocument/2006/relationships/hyperlink" Target="http://apwmad0p4145:37108/rdwy/fdm/fd-19-10-att.pdf" TargetMode="External"/><Relationship Id="rId1" Type="http://schemas.openxmlformats.org/officeDocument/2006/relationships/hyperlink" Target="http://apwmad0p4145:37108/Documents/doing-bus/eng-consultants/cnslt-rsrces/tools/estimating/production-rate-table.pdf" TargetMode="External"/><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5.vml"/><Relationship Id="rId9"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drawing" Target="../drawings/drawing6.xml"/><Relationship Id="rId7" Type="http://schemas.openxmlformats.org/officeDocument/2006/relationships/ctrlProp" Target="../ctrlProps/ctrlProp24.xml"/><Relationship Id="rId2" Type="http://schemas.openxmlformats.org/officeDocument/2006/relationships/hyperlink" Target="http://apwmad0p4145:37108/rdwy/fdm/fd-19-10-att.pdf" TargetMode="External"/><Relationship Id="rId1" Type="http://schemas.openxmlformats.org/officeDocument/2006/relationships/hyperlink" Target="http://apwmad0p4145:37108/Documents/doing-bus/eng-consultants/cnslt-rsrces/tools/estimating/production-rate-table.pdf" TargetMode="External"/><Relationship Id="rId6" Type="http://schemas.openxmlformats.org/officeDocument/2006/relationships/ctrlProp" Target="../ctrlProps/ctrlProp23.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vmlDrawing" Target="../drawings/vmlDrawing6.vml"/><Relationship Id="rId9" Type="http://schemas.openxmlformats.org/officeDocument/2006/relationships/ctrlProp" Target="../ctrlProps/ctrlProp2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drawing" Target="../drawings/drawing7.x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hyperlink" Target="http://apwmad0p4145:37108/rdwy/fdm/fd-19-10-att.pdf" TargetMode="External"/><Relationship Id="rId16" Type="http://schemas.openxmlformats.org/officeDocument/2006/relationships/ctrlProp" Target="../ctrlProps/ctrlProp39.xml"/><Relationship Id="rId1" Type="http://schemas.openxmlformats.org/officeDocument/2006/relationships/hyperlink" Target="http://apwmad0p4145:37108/Documents/doing-bus/eng-consultants/cnslt-rsrces/tools/estimating/production-rate-table.pdf" TargetMode="External"/><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vmlDrawing" Target="../drawings/vmlDrawing7.v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E599A-BF95-48A2-92BC-38F306971590}">
  <sheetPr codeName="Sheet2"/>
  <dimension ref="A1:A32"/>
  <sheetViews>
    <sheetView workbookViewId="0">
      <selection activeCell="A6" sqref="A6"/>
    </sheetView>
  </sheetViews>
  <sheetFormatPr defaultColWidth="9.140625" defaultRowHeight="12.75" x14ac:dyDescent="0.2"/>
  <cols>
    <col min="1" max="1" width="139.5703125" style="32" customWidth="1"/>
    <col min="2" max="16384" width="9.140625" style="32"/>
  </cols>
  <sheetData>
    <row r="1" spans="1:1" ht="18" x14ac:dyDescent="0.25">
      <c r="A1" s="1" t="s">
        <v>84</v>
      </c>
    </row>
    <row r="3" spans="1:1" x14ac:dyDescent="0.2">
      <c r="A3" s="36" t="s">
        <v>80</v>
      </c>
    </row>
    <row r="5" spans="1:1" x14ac:dyDescent="0.2">
      <c r="A5" s="32" t="s">
        <v>79</v>
      </c>
    </row>
    <row r="6" spans="1:1" ht="25.5" x14ac:dyDescent="0.2">
      <c r="A6" s="2" t="s">
        <v>95</v>
      </c>
    </row>
    <row r="7" spans="1:1" ht="25.5" x14ac:dyDescent="0.2">
      <c r="A7" s="57" t="s">
        <v>110</v>
      </c>
    </row>
    <row r="8" spans="1:1" ht="25.5" x14ac:dyDescent="0.2">
      <c r="A8" s="58" t="s">
        <v>96</v>
      </c>
    </row>
    <row r="9" spans="1:1" x14ac:dyDescent="0.2">
      <c r="A9" s="2" t="s">
        <v>97</v>
      </c>
    </row>
    <row r="10" spans="1:1" ht="51" x14ac:dyDescent="0.2">
      <c r="A10" s="2" t="s">
        <v>111</v>
      </c>
    </row>
    <row r="11" spans="1:1" x14ac:dyDescent="0.2">
      <c r="A11" s="32" t="s">
        <v>98</v>
      </c>
    </row>
    <row r="12" spans="1:1" x14ac:dyDescent="0.2">
      <c r="A12" s="3" t="s">
        <v>99</v>
      </c>
    </row>
    <row r="13" spans="1:1" ht="25.5" x14ac:dyDescent="0.2">
      <c r="A13" s="2" t="s">
        <v>100</v>
      </c>
    </row>
    <row r="14" spans="1:1" x14ac:dyDescent="0.2">
      <c r="A14" s="3" t="s">
        <v>101</v>
      </c>
    </row>
    <row r="15" spans="1:1" ht="25.5" x14ac:dyDescent="0.2">
      <c r="A15" s="37" t="s">
        <v>102</v>
      </c>
    </row>
    <row r="16" spans="1:1" x14ac:dyDescent="0.2">
      <c r="A16" s="2" t="s">
        <v>112</v>
      </c>
    </row>
    <row r="17" spans="1:1" x14ac:dyDescent="0.2">
      <c r="A17" s="2" t="s">
        <v>103</v>
      </c>
    </row>
    <row r="18" spans="1:1" x14ac:dyDescent="0.2">
      <c r="A18" s="3" t="s">
        <v>104</v>
      </c>
    </row>
    <row r="19" spans="1:1" ht="25.5" x14ac:dyDescent="0.2">
      <c r="A19" s="2" t="s">
        <v>105</v>
      </c>
    </row>
    <row r="20" spans="1:1" ht="25.5" x14ac:dyDescent="0.2">
      <c r="A20" s="2" t="s">
        <v>106</v>
      </c>
    </row>
    <row r="21" spans="1:1" x14ac:dyDescent="0.2">
      <c r="A21" s="2" t="s">
        <v>107</v>
      </c>
    </row>
    <row r="22" spans="1:1" ht="25.5" x14ac:dyDescent="0.2">
      <c r="A22" s="2" t="s">
        <v>108</v>
      </c>
    </row>
    <row r="23" spans="1:1" ht="25.5" x14ac:dyDescent="0.2">
      <c r="A23" s="59" t="s">
        <v>109</v>
      </c>
    </row>
    <row r="26" spans="1:1" x14ac:dyDescent="0.2">
      <c r="A26" s="37" t="s">
        <v>82</v>
      </c>
    </row>
    <row r="32" spans="1:1" x14ac:dyDescent="0.2">
      <c r="A32" s="35"/>
    </row>
  </sheetData>
  <hyperlinks>
    <hyperlink ref="A3" r:id="rId1" location="fd19-10-30" xr:uid="{85419C2C-D7BE-46C4-A1EE-3410C7606D5A}"/>
    <hyperlink ref="A14" r:id="rId2" location="fd19-10a30.2" xr:uid="{9F4BF6A1-0D63-4D83-AB50-6FC1B5F59227}"/>
    <hyperlink ref="A18" r:id="rId3" display="5.  Enter item units and production rates (see FDM 19-10 Attachment 30.3 for example rates)." xr:uid="{3EF5D368-693C-4E3A-928C-EA1951CF61B5}"/>
    <hyperlink ref="A12" r:id="rId4" location="fd19-15-23" display="4.  Enter number of holidays days for each month. See FDM 19-15-23 for Independence Day." xr:uid="{0D0D87A8-53EB-429A-9E4E-5C3D331689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5476-BC86-48E0-9C9A-E49F176729B9}">
  <sheetPr>
    <pageSetUpPr fitToPage="1"/>
  </sheetPr>
  <dimension ref="A1:AK73"/>
  <sheetViews>
    <sheetView showGridLines="0" tabSelected="1" zoomScale="85" zoomScaleNormal="85" zoomScalePageLayoutView="50" workbookViewId="0">
      <selection activeCell="Y37" sqref="Y37"/>
    </sheetView>
  </sheetViews>
  <sheetFormatPr defaultColWidth="9.140625" defaultRowHeight="12.75" x14ac:dyDescent="0.2"/>
  <cols>
    <col min="1" max="1" width="17.5703125" customWidth="1"/>
    <col min="2" max="7" width="10.85546875" customWidth="1"/>
    <col min="8" max="8" width="10.7109375" customWidth="1"/>
    <col min="9" max="9" width="7" customWidth="1"/>
    <col min="10" max="10" width="6.28515625" style="5" customWidth="1"/>
    <col min="11" max="11" width="7" customWidth="1"/>
    <col min="12" max="12" width="3.7109375" customWidth="1"/>
    <col min="13" max="13" width="1.28515625" customWidth="1"/>
    <col min="14" max="14" width="3.7109375" customWidth="1"/>
    <col min="15" max="15" width="1.140625" customWidth="1"/>
    <col min="16" max="16" width="3.7109375" customWidth="1"/>
    <col min="17" max="17" width="1.28515625" customWidth="1"/>
    <col min="18" max="18" width="3.7109375" customWidth="1"/>
    <col min="19" max="19" width="1.28515625" customWidth="1"/>
    <col min="20" max="20" width="3.7109375" customWidth="1"/>
    <col min="21" max="30" width="6.7109375" customWidth="1"/>
    <col min="31" max="31" width="8.28515625" customWidth="1"/>
    <col min="32" max="32" width="8.140625" customWidth="1"/>
    <col min="33" max="33" width="8.28515625" hidden="1" customWidth="1"/>
    <col min="34" max="37" width="9.140625" hidden="1" customWidth="1"/>
  </cols>
  <sheetData>
    <row r="1" spans="1:36" ht="22.5" customHeight="1" x14ac:dyDescent="0.4">
      <c r="A1" s="118" t="s">
        <v>74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6" ht="10.5" customHeight="1" x14ac:dyDescent="0.2">
      <c r="A2" s="119" t="s">
        <v>113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6" ht="2.25" customHeigh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6" x14ac:dyDescent="0.2">
      <c r="A4" s="4" t="s">
        <v>73</v>
      </c>
      <c r="B4" s="96" t="s">
        <v>114</v>
      </c>
      <c r="C4" s="96"/>
      <c r="E4" s="4" t="s">
        <v>71</v>
      </c>
      <c r="F4" s="96" t="s">
        <v>115</v>
      </c>
      <c r="G4" s="96"/>
      <c r="H4" s="5"/>
      <c r="J4" s="4" t="s">
        <v>69</v>
      </c>
      <c r="K4" s="97" t="s">
        <v>116</v>
      </c>
      <c r="L4" s="97"/>
      <c r="M4" s="97"/>
      <c r="N4" s="97"/>
      <c r="O4" s="97"/>
      <c r="P4" s="97"/>
      <c r="Q4" s="97"/>
      <c r="R4" s="97"/>
      <c r="S4" s="97"/>
      <c r="T4" s="97"/>
      <c r="U4" s="97"/>
      <c r="V4" s="97"/>
      <c r="AA4" s="4" t="s">
        <v>67</v>
      </c>
      <c r="AB4" s="98">
        <v>45790</v>
      </c>
      <c r="AC4" s="98"/>
      <c r="AD4" s="98"/>
    </row>
    <row r="5" spans="1:36" x14ac:dyDescent="0.2">
      <c r="A5" s="4" t="s">
        <v>66</v>
      </c>
      <c r="B5" s="96" t="s">
        <v>119</v>
      </c>
      <c r="C5" s="96"/>
      <c r="E5" s="4" t="s">
        <v>64</v>
      </c>
      <c r="F5" s="96" t="s">
        <v>117</v>
      </c>
      <c r="G5" s="96"/>
      <c r="J5" s="4" t="s">
        <v>62</v>
      </c>
      <c r="K5" s="97" t="s">
        <v>118</v>
      </c>
      <c r="L5" s="97"/>
      <c r="M5" s="97"/>
      <c r="N5" s="97"/>
      <c r="O5" s="97"/>
      <c r="P5" s="97"/>
      <c r="Q5" s="97"/>
      <c r="R5" s="97"/>
      <c r="S5" s="97"/>
      <c r="T5" s="97"/>
      <c r="U5" s="97"/>
      <c r="V5" s="97"/>
      <c r="AA5" s="4" t="s">
        <v>60</v>
      </c>
      <c r="AB5" s="98">
        <v>45839</v>
      </c>
      <c r="AC5" s="98"/>
      <c r="AD5" s="98"/>
    </row>
    <row r="15" spans="1:36" x14ac:dyDescent="0.2">
      <c r="AJ15" s="6"/>
    </row>
    <row r="24" spans="1:37" x14ac:dyDescent="0.2">
      <c r="AI24" s="7"/>
    </row>
    <row r="27" spans="1:37" ht="12.75" customHeight="1" x14ac:dyDescent="0.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37" ht="12.75" customHeight="1" x14ac:dyDescent="0.3">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37" ht="20.25" x14ac:dyDescent="0.3">
      <c r="A29" s="99" t="s">
        <v>59</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7" ht="15" customHeight="1" x14ac:dyDescent="0.2">
      <c r="A30" s="100" t="s">
        <v>58</v>
      </c>
      <c r="B30" s="101"/>
      <c r="C30" s="104" t="s">
        <v>57</v>
      </c>
      <c r="D30" s="105"/>
      <c r="E30" s="105"/>
      <c r="F30" s="105"/>
      <c r="G30" s="105"/>
      <c r="H30" s="89" t="s">
        <v>56</v>
      </c>
      <c r="I30" s="106" t="s">
        <v>55</v>
      </c>
      <c r="J30" s="108" t="s">
        <v>77</v>
      </c>
      <c r="K30" s="109"/>
      <c r="L30" s="112" t="s">
        <v>54</v>
      </c>
      <c r="M30" s="113"/>
      <c r="N30" s="113"/>
      <c r="O30" s="113"/>
      <c r="P30" s="113"/>
      <c r="Q30" s="113"/>
      <c r="R30" s="113"/>
      <c r="S30" s="113"/>
      <c r="T30" s="114"/>
      <c r="U30" s="94" t="s">
        <v>120</v>
      </c>
      <c r="V30" s="95"/>
      <c r="W30" s="94" t="s">
        <v>121</v>
      </c>
      <c r="X30" s="95"/>
      <c r="Y30" s="94" t="s">
        <v>122</v>
      </c>
      <c r="Z30" s="95"/>
      <c r="AA30" s="94" t="s">
        <v>123</v>
      </c>
      <c r="AB30" s="95"/>
      <c r="AC30" s="94" t="s">
        <v>51</v>
      </c>
      <c r="AD30" s="95"/>
      <c r="AJ30" s="6"/>
    </row>
    <row r="31" spans="1:37" ht="16.5" customHeight="1" x14ac:dyDescent="0.2">
      <c r="A31" s="102"/>
      <c r="B31" s="103"/>
      <c r="C31" s="8" t="str">
        <f>U30</f>
        <v>Stage 1A</v>
      </c>
      <c r="D31" s="8" t="str">
        <f>W30</f>
        <v>Stage 1B</v>
      </c>
      <c r="E31" s="8" t="str">
        <f>Y30</f>
        <v>Stage 2A</v>
      </c>
      <c r="F31" s="8" t="str">
        <f>AA30</f>
        <v>Stage 2B</v>
      </c>
      <c r="G31" s="9" t="str">
        <f>AC30</f>
        <v>Stage 3</v>
      </c>
      <c r="H31" s="77"/>
      <c r="I31" s="107"/>
      <c r="J31" s="110"/>
      <c r="K31" s="111"/>
      <c r="L31" s="115"/>
      <c r="M31" s="116"/>
      <c r="N31" s="116"/>
      <c r="O31" s="116"/>
      <c r="P31" s="116"/>
      <c r="Q31" s="116"/>
      <c r="R31" s="116"/>
      <c r="S31" s="116"/>
      <c r="T31" s="117"/>
      <c r="U31" s="10" t="s">
        <v>15</v>
      </c>
      <c r="V31" s="11" t="s">
        <v>14</v>
      </c>
      <c r="W31" s="12" t="s">
        <v>15</v>
      </c>
      <c r="X31" s="13" t="s">
        <v>14</v>
      </c>
      <c r="Y31" s="12" t="s">
        <v>15</v>
      </c>
      <c r="Z31" s="14" t="s">
        <v>14</v>
      </c>
      <c r="AA31" s="12" t="s">
        <v>15</v>
      </c>
      <c r="AB31" s="14" t="s">
        <v>14</v>
      </c>
      <c r="AC31" s="12" t="s">
        <v>15</v>
      </c>
      <c r="AD31" s="14" t="s">
        <v>14</v>
      </c>
      <c r="AG31" t="s">
        <v>48</v>
      </c>
      <c r="AH31" s="15" t="s">
        <v>47</v>
      </c>
      <c r="AI31" s="15" t="s">
        <v>46</v>
      </c>
      <c r="AJ31" s="15" t="s">
        <v>45</v>
      </c>
      <c r="AK31" t="s">
        <v>44</v>
      </c>
    </row>
    <row r="32" spans="1:37" x14ac:dyDescent="0.2">
      <c r="A32" s="120"/>
      <c r="B32" s="121"/>
      <c r="C32" s="16"/>
      <c r="D32" s="16"/>
      <c r="E32" s="16"/>
      <c r="F32" s="17"/>
      <c r="G32" s="16"/>
      <c r="H32" s="18" t="str">
        <f t="shared" ref="H32:H51" si="0">IF(AND(ISBLANK(C32),ISBLANK(D32),ISBLANK(E32),ISBLANK(F32),ISBLANK(G32)),"",SUM(C32:G32))</f>
        <v/>
      </c>
      <c r="I32" s="19"/>
      <c r="J32" s="82"/>
      <c r="K32" s="83"/>
      <c r="L32" s="20" t="str">
        <f>IF(ISBLANK(C32),"",ROUNDUP(C32/$J32,0))</f>
        <v/>
      </c>
      <c r="M32" s="21" t="s">
        <v>19</v>
      </c>
      <c r="N32" s="20" t="str">
        <f>IF(ISBLANK(D32),"",ROUNDUP(D32/$J32,0))</f>
        <v/>
      </c>
      <c r="O32" s="21" t="s">
        <v>19</v>
      </c>
      <c r="P32" s="20" t="str">
        <f>IF(ISBLANK(E32),"",ROUNDUP(E32/$J32,0))</f>
        <v/>
      </c>
      <c r="Q32" s="21" t="s">
        <v>19</v>
      </c>
      <c r="R32" s="20" t="str">
        <f>IF(ISBLANK(F32),"",ROUNDUP(F32/$J32,0))</f>
        <v/>
      </c>
      <c r="S32" s="21" t="s">
        <v>19</v>
      </c>
      <c r="T32" s="20" t="str">
        <f>IF(ISBLANK(G32),"",ROUNDUP(G32/$J32,0))</f>
        <v/>
      </c>
      <c r="U32" s="22"/>
      <c r="V32" s="23" t="str">
        <f>IF(ISBLANK(U32),"",U32+L32)</f>
        <v/>
      </c>
      <c r="W32" s="24"/>
      <c r="X32" s="25" t="str">
        <f t="shared" ref="X32:X51" si="1">IF(ISBLANK(W32),"",W32+N32)</f>
        <v/>
      </c>
      <c r="Y32" s="24"/>
      <c r="Z32" s="25" t="str">
        <f t="shared" ref="Z32:Z51" si="2">IF(ISBLANK(Y32),"",Y32+P32)</f>
        <v/>
      </c>
      <c r="AA32" s="24"/>
      <c r="AB32" s="25" t="str">
        <f t="shared" ref="AB32:AB51" si="3">IF(ISBLANK(AA32),"",AA32+R32)</f>
        <v/>
      </c>
      <c r="AC32" s="24"/>
      <c r="AD32" s="25" t="str">
        <f t="shared" ref="AD32:AD51" si="4">IF(ISBLANK(AC32),"",AC32+T32)</f>
        <v/>
      </c>
      <c r="AE32" t="s">
        <v>42</v>
      </c>
      <c r="AG32">
        <f t="shared" ref="AG32:AG51" si="5">U32</f>
        <v>0</v>
      </c>
      <c r="AH32" s="26">
        <f t="shared" ref="AH32:AH51" si="6">IF(W32&gt;0,IF(V32="",W32,W32-V32),0)</f>
        <v>0</v>
      </c>
      <c r="AI32" s="26">
        <f>IF(Y32&gt;0,IF(X32="",IF(V32="",Y32,Y32-V32),Y32-X32),0)</f>
        <v>0</v>
      </c>
      <c r="AJ32" s="26">
        <f t="shared" ref="AJ32:AJ51" si="7">IF(AA32&gt;0,IF(Z32="",IF(X32="",IF(V32="",AA32,AA32-V32),AA32-X32),AA32-Z32),0)</f>
        <v>0</v>
      </c>
      <c r="AK32">
        <f t="shared" ref="AK32:AK51" si="8">IF(AC32&gt;0,IF(AB32="",IF(Z32="",IF(X32="",IF(V32="",AC32,AC32-V32),AC32-X32),AC32-Z32),AC32-AB32),0)</f>
        <v>0</v>
      </c>
    </row>
    <row r="33" spans="1:37" x14ac:dyDescent="0.2">
      <c r="A33" s="80"/>
      <c r="B33" s="91"/>
      <c r="C33" s="16"/>
      <c r="D33" s="16"/>
      <c r="E33" s="16"/>
      <c r="F33" s="17"/>
      <c r="G33" s="27"/>
      <c r="H33" s="18" t="str">
        <f t="shared" si="0"/>
        <v/>
      </c>
      <c r="I33" s="19"/>
      <c r="J33" s="82"/>
      <c r="K33" s="83"/>
      <c r="L33" s="20" t="str">
        <f t="shared" ref="L33:L51" si="9">IF(ISBLANK(C33),"",ROUNDUP(C33/$J33,0))</f>
        <v/>
      </c>
      <c r="M33" s="21" t="s">
        <v>19</v>
      </c>
      <c r="N33" s="20" t="str">
        <f t="shared" ref="N33:N51" si="10">IF(ISBLANK(D33),"",ROUNDUP(D33/$J33,0))</f>
        <v/>
      </c>
      <c r="O33" s="21" t="s">
        <v>19</v>
      </c>
      <c r="P33" s="20" t="str">
        <f t="shared" ref="P33:P51" si="11">IF(ISBLANK(E33),"",ROUNDUP(E33/$J33,0))</f>
        <v/>
      </c>
      <c r="Q33" s="21" t="s">
        <v>19</v>
      </c>
      <c r="R33" s="20" t="str">
        <f t="shared" ref="R33:R51" si="12">IF(ISBLANK(F33),"",ROUNDUP(F33/$J33,0))</f>
        <v/>
      </c>
      <c r="S33" s="21" t="s">
        <v>19</v>
      </c>
      <c r="T33" s="20" t="str">
        <f t="shared" ref="T33:T51" si="13">IF(ISBLANK(G33),"",ROUNDUP(G33/$J33,0))</f>
        <v/>
      </c>
      <c r="U33" s="22"/>
      <c r="V33" s="23" t="str">
        <f t="shared" ref="V33:V51" si="14">IF(ISBLANK(U33),"",U33+L33)</f>
        <v/>
      </c>
      <c r="W33" s="24"/>
      <c r="X33" s="25" t="str">
        <f t="shared" si="1"/>
        <v/>
      </c>
      <c r="Y33" s="24"/>
      <c r="Z33" s="25" t="str">
        <f t="shared" si="2"/>
        <v/>
      </c>
      <c r="AA33" s="24"/>
      <c r="AB33" s="25" t="str">
        <f t="shared" si="3"/>
        <v/>
      </c>
      <c r="AC33" s="24"/>
      <c r="AD33" s="25" t="str">
        <f t="shared" si="4"/>
        <v/>
      </c>
      <c r="AG33">
        <f t="shared" si="5"/>
        <v>0</v>
      </c>
      <c r="AH33" s="26">
        <f t="shared" si="6"/>
        <v>0</v>
      </c>
      <c r="AI33" s="26">
        <f t="shared" ref="AI33:AI51" si="15">IF(Y33&gt;0,IF(X33="",IF(V33="",Y33,Y33-V33),Y33-X33),0)</f>
        <v>0</v>
      </c>
      <c r="AJ33" s="26">
        <f t="shared" si="7"/>
        <v>0</v>
      </c>
      <c r="AK33">
        <f t="shared" si="8"/>
        <v>0</v>
      </c>
    </row>
    <row r="34" spans="1:37" x14ac:dyDescent="0.2">
      <c r="A34" s="80" t="s">
        <v>124</v>
      </c>
      <c r="B34" s="91"/>
      <c r="C34" s="16">
        <v>1</v>
      </c>
      <c r="D34" s="16">
        <v>1</v>
      </c>
      <c r="E34" s="16">
        <v>1</v>
      </c>
      <c r="F34" s="17">
        <v>1</v>
      </c>
      <c r="G34" s="27"/>
      <c r="H34" s="18">
        <f t="shared" si="0"/>
        <v>4</v>
      </c>
      <c r="I34" s="19" t="s">
        <v>34</v>
      </c>
      <c r="J34" s="82">
        <v>2</v>
      </c>
      <c r="K34" s="83"/>
      <c r="L34" s="20">
        <f t="shared" si="9"/>
        <v>1</v>
      </c>
      <c r="M34" s="21" t="s">
        <v>19</v>
      </c>
      <c r="N34" s="20">
        <f t="shared" si="10"/>
        <v>1</v>
      </c>
      <c r="O34" s="21" t="s">
        <v>19</v>
      </c>
      <c r="P34" s="20">
        <f t="shared" si="11"/>
        <v>1</v>
      </c>
      <c r="Q34" s="21" t="s">
        <v>19</v>
      </c>
      <c r="R34" s="20">
        <f t="shared" si="12"/>
        <v>1</v>
      </c>
      <c r="S34" s="21" t="s">
        <v>19</v>
      </c>
      <c r="T34" s="20" t="str">
        <f t="shared" si="13"/>
        <v/>
      </c>
      <c r="U34" s="22">
        <v>0</v>
      </c>
      <c r="V34" s="23">
        <f t="shared" si="14"/>
        <v>1</v>
      </c>
      <c r="W34" s="24">
        <v>31</v>
      </c>
      <c r="X34" s="25">
        <f t="shared" si="1"/>
        <v>32</v>
      </c>
      <c r="Y34" s="24">
        <v>76</v>
      </c>
      <c r="Z34" s="25">
        <f t="shared" si="2"/>
        <v>77</v>
      </c>
      <c r="AA34" s="24">
        <v>87</v>
      </c>
      <c r="AB34" s="25">
        <f t="shared" si="3"/>
        <v>88</v>
      </c>
      <c r="AC34" s="24"/>
      <c r="AD34" s="25" t="str">
        <f t="shared" si="4"/>
        <v/>
      </c>
      <c r="AG34">
        <f t="shared" si="5"/>
        <v>0</v>
      </c>
      <c r="AH34" s="26">
        <f t="shared" si="6"/>
        <v>30</v>
      </c>
      <c r="AI34" s="26">
        <f t="shared" si="15"/>
        <v>44</v>
      </c>
      <c r="AJ34" s="26">
        <f t="shared" si="7"/>
        <v>10</v>
      </c>
      <c r="AK34">
        <f t="shared" si="8"/>
        <v>0</v>
      </c>
    </row>
    <row r="35" spans="1:37" x14ac:dyDescent="0.2">
      <c r="A35" s="80" t="s">
        <v>125</v>
      </c>
      <c r="B35" s="91"/>
      <c r="C35" s="16">
        <v>53</v>
      </c>
      <c r="D35" s="16">
        <v>77</v>
      </c>
      <c r="E35" s="16"/>
      <c r="F35" s="17"/>
      <c r="G35" s="27"/>
      <c r="H35" s="18">
        <f t="shared" si="0"/>
        <v>130</v>
      </c>
      <c r="I35" s="19" t="s">
        <v>34</v>
      </c>
      <c r="J35" s="82">
        <v>1.8</v>
      </c>
      <c r="K35" s="83"/>
      <c r="L35" s="20">
        <f t="shared" si="9"/>
        <v>30</v>
      </c>
      <c r="M35" s="21" t="s">
        <v>19</v>
      </c>
      <c r="N35" s="20">
        <f t="shared" si="10"/>
        <v>43</v>
      </c>
      <c r="O35" s="21" t="s">
        <v>19</v>
      </c>
      <c r="P35" s="20" t="str">
        <f t="shared" si="11"/>
        <v/>
      </c>
      <c r="Q35" s="21" t="s">
        <v>19</v>
      </c>
      <c r="R35" s="20" t="str">
        <f t="shared" si="12"/>
        <v/>
      </c>
      <c r="S35" s="21" t="s">
        <v>19</v>
      </c>
      <c r="T35" s="20" t="str">
        <f t="shared" si="13"/>
        <v/>
      </c>
      <c r="U35" s="22">
        <v>1</v>
      </c>
      <c r="V35" s="23">
        <f t="shared" si="14"/>
        <v>31</v>
      </c>
      <c r="W35" s="24">
        <v>32</v>
      </c>
      <c r="X35" s="25">
        <f t="shared" si="1"/>
        <v>75</v>
      </c>
      <c r="Y35" s="24"/>
      <c r="Z35" s="25" t="str">
        <f t="shared" si="2"/>
        <v/>
      </c>
      <c r="AA35" s="24"/>
      <c r="AB35" s="25" t="str">
        <f t="shared" si="3"/>
        <v/>
      </c>
      <c r="AC35" s="24"/>
      <c r="AD35" s="25" t="str">
        <f t="shared" si="4"/>
        <v/>
      </c>
      <c r="AG35">
        <f t="shared" si="5"/>
        <v>1</v>
      </c>
      <c r="AH35" s="26">
        <f t="shared" si="6"/>
        <v>1</v>
      </c>
      <c r="AI35" s="26">
        <f t="shared" si="15"/>
        <v>0</v>
      </c>
      <c r="AJ35" s="26">
        <f t="shared" si="7"/>
        <v>0</v>
      </c>
      <c r="AK35">
        <f t="shared" si="8"/>
        <v>0</v>
      </c>
    </row>
    <row r="36" spans="1:37" x14ac:dyDescent="0.2">
      <c r="A36" s="80" t="s">
        <v>126</v>
      </c>
      <c r="B36" s="91"/>
      <c r="C36" s="16">
        <v>105</v>
      </c>
      <c r="D36" s="16">
        <v>180</v>
      </c>
      <c r="E36" s="16"/>
      <c r="F36" s="17"/>
      <c r="G36" s="27"/>
      <c r="H36" s="18">
        <f t="shared" si="0"/>
        <v>285</v>
      </c>
      <c r="I36" s="19" t="s">
        <v>134</v>
      </c>
      <c r="J36" s="82">
        <v>4.0999999999999996</v>
      </c>
      <c r="K36" s="83"/>
      <c r="L36" s="20">
        <f t="shared" si="9"/>
        <v>26</v>
      </c>
      <c r="M36" s="21" t="s">
        <v>19</v>
      </c>
      <c r="N36" s="20">
        <f t="shared" si="10"/>
        <v>44</v>
      </c>
      <c r="O36" s="21" t="s">
        <v>19</v>
      </c>
      <c r="P36" s="20" t="str">
        <f t="shared" si="11"/>
        <v/>
      </c>
      <c r="Q36" s="21" t="s">
        <v>19</v>
      </c>
      <c r="R36" s="20" t="str">
        <f t="shared" si="12"/>
        <v/>
      </c>
      <c r="S36" s="21" t="s">
        <v>19</v>
      </c>
      <c r="T36" s="20" t="str">
        <f t="shared" si="13"/>
        <v/>
      </c>
      <c r="U36" s="22">
        <v>1</v>
      </c>
      <c r="V36" s="23">
        <f t="shared" si="14"/>
        <v>27</v>
      </c>
      <c r="W36" s="24">
        <v>32</v>
      </c>
      <c r="X36" s="25">
        <f t="shared" si="1"/>
        <v>76</v>
      </c>
      <c r="Y36" s="24"/>
      <c r="Z36" s="25" t="str">
        <f t="shared" si="2"/>
        <v/>
      </c>
      <c r="AA36" s="24"/>
      <c r="AB36" s="25" t="str">
        <f t="shared" si="3"/>
        <v/>
      </c>
      <c r="AC36" s="24"/>
      <c r="AD36" s="25" t="str">
        <f t="shared" si="4"/>
        <v/>
      </c>
      <c r="AG36">
        <f t="shared" si="5"/>
        <v>1</v>
      </c>
      <c r="AH36" s="26">
        <f t="shared" si="6"/>
        <v>5</v>
      </c>
      <c r="AI36" s="26">
        <f t="shared" si="15"/>
        <v>0</v>
      </c>
      <c r="AJ36" s="26">
        <f t="shared" si="7"/>
        <v>0</v>
      </c>
      <c r="AK36">
        <f t="shared" si="8"/>
        <v>0</v>
      </c>
    </row>
    <row r="37" spans="1:37" x14ac:dyDescent="0.2">
      <c r="A37" s="80" t="s">
        <v>127</v>
      </c>
      <c r="B37" s="91"/>
      <c r="C37" s="16"/>
      <c r="D37" s="16"/>
      <c r="E37" s="16">
        <v>0.5</v>
      </c>
      <c r="F37" s="17">
        <v>0.5</v>
      </c>
      <c r="G37" s="27"/>
      <c r="H37" s="18">
        <f t="shared" si="0"/>
        <v>1</v>
      </c>
      <c r="I37" s="19" t="s">
        <v>34</v>
      </c>
      <c r="J37" s="82">
        <v>0.1</v>
      </c>
      <c r="K37" s="83"/>
      <c r="L37" s="20" t="str">
        <f t="shared" si="9"/>
        <v/>
      </c>
      <c r="M37" s="21" t="s">
        <v>19</v>
      </c>
      <c r="N37" s="20" t="str">
        <f t="shared" si="10"/>
        <v/>
      </c>
      <c r="O37" s="21" t="s">
        <v>19</v>
      </c>
      <c r="P37" s="20">
        <f t="shared" si="11"/>
        <v>5</v>
      </c>
      <c r="Q37" s="21" t="s">
        <v>19</v>
      </c>
      <c r="R37" s="20">
        <f t="shared" si="12"/>
        <v>5</v>
      </c>
      <c r="S37" s="21" t="s">
        <v>19</v>
      </c>
      <c r="T37" s="20" t="str">
        <f t="shared" si="13"/>
        <v/>
      </c>
      <c r="U37" s="22"/>
      <c r="V37" s="23" t="str">
        <f t="shared" si="14"/>
        <v/>
      </c>
      <c r="W37" s="24"/>
      <c r="X37" s="25" t="str">
        <f t="shared" si="1"/>
        <v/>
      </c>
      <c r="Y37" s="24">
        <v>65</v>
      </c>
      <c r="Z37" s="25">
        <f t="shared" si="2"/>
        <v>70</v>
      </c>
      <c r="AA37" s="24">
        <v>88</v>
      </c>
      <c r="AB37" s="25">
        <f t="shared" si="3"/>
        <v>93</v>
      </c>
      <c r="AC37" s="24"/>
      <c r="AD37" s="25" t="str">
        <f t="shared" si="4"/>
        <v/>
      </c>
      <c r="AG37">
        <f t="shared" si="5"/>
        <v>0</v>
      </c>
      <c r="AH37" s="26">
        <f t="shared" si="6"/>
        <v>0</v>
      </c>
      <c r="AI37" s="26">
        <f t="shared" si="15"/>
        <v>65</v>
      </c>
      <c r="AJ37" s="26">
        <f t="shared" si="7"/>
        <v>18</v>
      </c>
      <c r="AK37">
        <f t="shared" si="8"/>
        <v>0</v>
      </c>
    </row>
    <row r="38" spans="1:37" x14ac:dyDescent="0.2">
      <c r="A38" s="80" t="s">
        <v>128</v>
      </c>
      <c r="B38" s="91"/>
      <c r="C38" s="16"/>
      <c r="D38" s="16"/>
      <c r="E38" s="16"/>
      <c r="F38" s="17">
        <v>1500</v>
      </c>
      <c r="G38" s="27"/>
      <c r="H38" s="18">
        <f t="shared" si="0"/>
        <v>1500</v>
      </c>
      <c r="I38" s="19" t="s">
        <v>135</v>
      </c>
      <c r="J38" s="82">
        <v>100</v>
      </c>
      <c r="K38" s="83"/>
      <c r="L38" s="20" t="str">
        <f t="shared" si="9"/>
        <v/>
      </c>
      <c r="M38" s="21" t="s">
        <v>19</v>
      </c>
      <c r="N38" s="20" t="str">
        <f t="shared" si="10"/>
        <v/>
      </c>
      <c r="O38" s="21" t="s">
        <v>19</v>
      </c>
      <c r="P38" s="20" t="str">
        <f t="shared" si="11"/>
        <v/>
      </c>
      <c r="Q38" s="21" t="s">
        <v>19</v>
      </c>
      <c r="R38" s="20">
        <f t="shared" si="12"/>
        <v>15</v>
      </c>
      <c r="S38" s="21" t="s">
        <v>19</v>
      </c>
      <c r="T38" s="20" t="str">
        <f t="shared" si="13"/>
        <v/>
      </c>
      <c r="U38" s="22"/>
      <c r="V38" s="23" t="str">
        <f t="shared" si="14"/>
        <v/>
      </c>
      <c r="W38" s="24"/>
      <c r="X38" s="25" t="str">
        <f t="shared" si="1"/>
        <v/>
      </c>
      <c r="Y38" s="24"/>
      <c r="Z38" s="25" t="str">
        <f t="shared" si="2"/>
        <v/>
      </c>
      <c r="AA38" s="24">
        <v>88</v>
      </c>
      <c r="AB38" s="25">
        <f t="shared" si="3"/>
        <v>103</v>
      </c>
      <c r="AC38" s="24"/>
      <c r="AD38" s="25" t="str">
        <f t="shared" si="4"/>
        <v/>
      </c>
      <c r="AG38">
        <f t="shared" si="5"/>
        <v>0</v>
      </c>
      <c r="AH38" s="26">
        <f t="shared" si="6"/>
        <v>0</v>
      </c>
      <c r="AI38" s="26">
        <f t="shared" si="15"/>
        <v>0</v>
      </c>
      <c r="AJ38" s="26">
        <f t="shared" si="7"/>
        <v>88</v>
      </c>
      <c r="AK38">
        <f t="shared" si="8"/>
        <v>0</v>
      </c>
    </row>
    <row r="39" spans="1:37" x14ac:dyDescent="0.2">
      <c r="A39" s="80" t="s">
        <v>129</v>
      </c>
      <c r="B39" s="91"/>
      <c r="C39" s="16"/>
      <c r="D39" s="16"/>
      <c r="E39" s="16">
        <v>33360</v>
      </c>
      <c r="F39" s="17">
        <v>33360</v>
      </c>
      <c r="G39" s="27"/>
      <c r="H39" s="18">
        <f t="shared" si="0"/>
        <v>66720</v>
      </c>
      <c r="I39" s="19" t="s">
        <v>133</v>
      </c>
      <c r="J39" s="82">
        <v>1700</v>
      </c>
      <c r="K39" s="83"/>
      <c r="L39" s="20" t="str">
        <f t="shared" si="9"/>
        <v/>
      </c>
      <c r="M39" s="21" t="s">
        <v>19</v>
      </c>
      <c r="N39" s="20" t="str">
        <f t="shared" si="10"/>
        <v/>
      </c>
      <c r="O39" s="21" t="s">
        <v>19</v>
      </c>
      <c r="P39" s="20">
        <f t="shared" si="11"/>
        <v>20</v>
      </c>
      <c r="Q39" s="21" t="s">
        <v>19</v>
      </c>
      <c r="R39" s="20">
        <f t="shared" si="12"/>
        <v>20</v>
      </c>
      <c r="S39" s="21" t="s">
        <v>19</v>
      </c>
      <c r="T39" s="20" t="str">
        <f t="shared" si="13"/>
        <v/>
      </c>
      <c r="U39" s="22"/>
      <c r="V39" s="23" t="str">
        <f t="shared" si="14"/>
        <v/>
      </c>
      <c r="W39" s="24"/>
      <c r="X39" s="25" t="str">
        <f t="shared" si="1"/>
        <v/>
      </c>
      <c r="Y39" s="24">
        <v>65</v>
      </c>
      <c r="Z39" s="25">
        <f t="shared" si="2"/>
        <v>85</v>
      </c>
      <c r="AA39" s="24">
        <v>88</v>
      </c>
      <c r="AB39" s="25">
        <f t="shared" si="3"/>
        <v>108</v>
      </c>
      <c r="AC39" s="24"/>
      <c r="AD39" s="25" t="str">
        <f t="shared" si="4"/>
        <v/>
      </c>
      <c r="AG39">
        <f t="shared" si="5"/>
        <v>0</v>
      </c>
      <c r="AH39" s="26">
        <f t="shared" si="6"/>
        <v>0</v>
      </c>
      <c r="AI39" s="26">
        <f t="shared" si="15"/>
        <v>65</v>
      </c>
      <c r="AJ39" s="26">
        <f t="shared" si="7"/>
        <v>3</v>
      </c>
      <c r="AK39">
        <f t="shared" si="8"/>
        <v>0</v>
      </c>
    </row>
    <row r="40" spans="1:37" x14ac:dyDescent="0.2">
      <c r="A40" s="80" t="s">
        <v>130</v>
      </c>
      <c r="B40" s="91"/>
      <c r="C40" s="16"/>
      <c r="D40" s="16"/>
      <c r="E40" s="16"/>
      <c r="F40" s="17">
        <v>11740</v>
      </c>
      <c r="G40" s="27"/>
      <c r="H40" s="18">
        <f t="shared" si="0"/>
        <v>11740</v>
      </c>
      <c r="I40" s="19" t="s">
        <v>133</v>
      </c>
      <c r="J40" s="82">
        <v>600</v>
      </c>
      <c r="K40" s="83"/>
      <c r="L40" s="20" t="str">
        <f t="shared" si="9"/>
        <v/>
      </c>
      <c r="M40" s="21" t="s">
        <v>19</v>
      </c>
      <c r="N40" s="20" t="str">
        <f t="shared" si="10"/>
        <v/>
      </c>
      <c r="O40" s="21" t="s">
        <v>19</v>
      </c>
      <c r="P40" s="20" t="str">
        <f t="shared" si="11"/>
        <v/>
      </c>
      <c r="Q40" s="21" t="s">
        <v>19</v>
      </c>
      <c r="R40" s="20">
        <f t="shared" si="12"/>
        <v>20</v>
      </c>
      <c r="S40" s="21" t="s">
        <v>19</v>
      </c>
      <c r="T40" s="20" t="str">
        <f t="shared" si="13"/>
        <v/>
      </c>
      <c r="U40" s="22"/>
      <c r="V40" s="23" t="str">
        <f t="shared" si="14"/>
        <v/>
      </c>
      <c r="W40" s="24"/>
      <c r="X40" s="25" t="str">
        <f t="shared" si="1"/>
        <v/>
      </c>
      <c r="Y40" s="24"/>
      <c r="Z40" s="25" t="str">
        <f t="shared" si="2"/>
        <v/>
      </c>
      <c r="AA40" s="24">
        <v>88</v>
      </c>
      <c r="AB40" s="25">
        <f t="shared" si="3"/>
        <v>108</v>
      </c>
      <c r="AC40" s="24"/>
      <c r="AD40" s="25" t="str">
        <f t="shared" si="4"/>
        <v/>
      </c>
      <c r="AG40">
        <f t="shared" si="5"/>
        <v>0</v>
      </c>
      <c r="AH40" s="26">
        <f t="shared" si="6"/>
        <v>0</v>
      </c>
      <c r="AI40" s="26">
        <f t="shared" si="15"/>
        <v>0</v>
      </c>
      <c r="AJ40" s="26">
        <f t="shared" si="7"/>
        <v>88</v>
      </c>
      <c r="AK40">
        <f t="shared" si="8"/>
        <v>0</v>
      </c>
    </row>
    <row r="41" spans="1:37" x14ac:dyDescent="0.2">
      <c r="A41" s="80" t="s">
        <v>131</v>
      </c>
      <c r="B41" s="91"/>
      <c r="C41" s="16"/>
      <c r="D41" s="16"/>
      <c r="E41" s="16">
        <v>36200</v>
      </c>
      <c r="F41" s="17">
        <v>36200</v>
      </c>
      <c r="G41" s="27"/>
      <c r="H41" s="18">
        <f t="shared" si="0"/>
        <v>72400</v>
      </c>
      <c r="I41" s="19" t="s">
        <v>134</v>
      </c>
      <c r="J41" s="82">
        <v>37000</v>
      </c>
      <c r="K41" s="83"/>
      <c r="L41" s="20" t="str">
        <f t="shared" si="9"/>
        <v/>
      </c>
      <c r="M41" s="21" t="s">
        <v>19</v>
      </c>
      <c r="N41" s="20" t="str">
        <f t="shared" si="10"/>
        <v/>
      </c>
      <c r="O41" s="21" t="s">
        <v>19</v>
      </c>
      <c r="P41" s="20">
        <f t="shared" si="11"/>
        <v>1</v>
      </c>
      <c r="Q41" s="21" t="s">
        <v>19</v>
      </c>
      <c r="R41" s="20">
        <f t="shared" si="12"/>
        <v>1</v>
      </c>
      <c r="S41" s="21" t="s">
        <v>19</v>
      </c>
      <c r="T41" s="20" t="str">
        <f t="shared" si="13"/>
        <v/>
      </c>
      <c r="U41" s="22"/>
      <c r="V41" s="23" t="str">
        <f t="shared" si="14"/>
        <v/>
      </c>
      <c r="W41" s="24"/>
      <c r="X41" s="25" t="str">
        <f t="shared" si="1"/>
        <v/>
      </c>
      <c r="Y41" s="24">
        <v>85</v>
      </c>
      <c r="Z41" s="25">
        <f t="shared" si="2"/>
        <v>86</v>
      </c>
      <c r="AA41" s="24">
        <v>108</v>
      </c>
      <c r="AB41" s="25">
        <f t="shared" si="3"/>
        <v>109</v>
      </c>
      <c r="AC41" s="24"/>
      <c r="AD41" s="25" t="str">
        <f t="shared" si="4"/>
        <v/>
      </c>
      <c r="AG41">
        <f t="shared" si="5"/>
        <v>0</v>
      </c>
      <c r="AH41" s="26">
        <f t="shared" si="6"/>
        <v>0</v>
      </c>
      <c r="AI41" s="26">
        <f t="shared" si="15"/>
        <v>85</v>
      </c>
      <c r="AJ41" s="26">
        <f t="shared" si="7"/>
        <v>22</v>
      </c>
      <c r="AK41">
        <f t="shared" si="8"/>
        <v>0</v>
      </c>
    </row>
    <row r="42" spans="1:37" x14ac:dyDescent="0.2">
      <c r="A42" s="80" t="s">
        <v>132</v>
      </c>
      <c r="B42" s="91"/>
      <c r="C42" s="16"/>
      <c r="D42" s="16"/>
      <c r="E42" s="16"/>
      <c r="F42" s="17">
        <v>9700</v>
      </c>
      <c r="G42" s="27"/>
      <c r="H42" s="18">
        <f t="shared" si="0"/>
        <v>9700</v>
      </c>
      <c r="I42" s="28" t="s">
        <v>134</v>
      </c>
      <c r="J42" s="82">
        <v>10000</v>
      </c>
      <c r="K42" s="83"/>
      <c r="L42" s="20" t="str">
        <f t="shared" si="9"/>
        <v/>
      </c>
      <c r="M42" s="21" t="s">
        <v>19</v>
      </c>
      <c r="N42" s="20" t="str">
        <f t="shared" si="10"/>
        <v/>
      </c>
      <c r="O42" s="21" t="s">
        <v>19</v>
      </c>
      <c r="P42" s="20" t="str">
        <f t="shared" si="11"/>
        <v/>
      </c>
      <c r="Q42" s="21" t="s">
        <v>19</v>
      </c>
      <c r="R42" s="20">
        <f t="shared" si="12"/>
        <v>1</v>
      </c>
      <c r="S42" s="21" t="s">
        <v>19</v>
      </c>
      <c r="T42" s="20" t="str">
        <f t="shared" si="13"/>
        <v/>
      </c>
      <c r="U42" s="22"/>
      <c r="V42" s="23" t="str">
        <f t="shared" si="14"/>
        <v/>
      </c>
      <c r="W42" s="24"/>
      <c r="X42" s="25" t="str">
        <f t="shared" si="1"/>
        <v/>
      </c>
      <c r="Y42" s="24"/>
      <c r="Z42" s="25" t="str">
        <f t="shared" si="2"/>
        <v/>
      </c>
      <c r="AA42" s="24">
        <v>108</v>
      </c>
      <c r="AB42" s="25">
        <f t="shared" si="3"/>
        <v>109</v>
      </c>
      <c r="AC42" s="24"/>
      <c r="AD42" s="25" t="str">
        <f t="shared" si="4"/>
        <v/>
      </c>
      <c r="AG42">
        <f t="shared" si="5"/>
        <v>0</v>
      </c>
      <c r="AH42" s="26">
        <f t="shared" si="6"/>
        <v>0</v>
      </c>
      <c r="AI42" s="26">
        <f t="shared" si="15"/>
        <v>0</v>
      </c>
      <c r="AJ42" s="26">
        <f t="shared" si="7"/>
        <v>108</v>
      </c>
      <c r="AK42">
        <f t="shared" si="8"/>
        <v>0</v>
      </c>
    </row>
    <row r="43" spans="1:37" x14ac:dyDescent="0.2">
      <c r="A43" s="80" t="s">
        <v>136</v>
      </c>
      <c r="B43" s="91"/>
      <c r="C43" s="16"/>
      <c r="D43" s="16"/>
      <c r="E43" s="16">
        <v>500</v>
      </c>
      <c r="F43" s="17"/>
      <c r="G43" s="27"/>
      <c r="H43" s="18">
        <f t="shared" si="0"/>
        <v>500</v>
      </c>
      <c r="I43" s="28" t="s">
        <v>134</v>
      </c>
      <c r="J43" s="82">
        <v>250</v>
      </c>
      <c r="K43" s="83"/>
      <c r="L43" s="20" t="str">
        <f t="shared" si="9"/>
        <v/>
      </c>
      <c r="M43" s="21" t="s">
        <v>19</v>
      </c>
      <c r="N43" s="20" t="str">
        <f t="shared" si="10"/>
        <v/>
      </c>
      <c r="O43" s="21" t="s">
        <v>19</v>
      </c>
      <c r="P43" s="20">
        <f t="shared" si="11"/>
        <v>2</v>
      </c>
      <c r="Q43" s="21" t="s">
        <v>19</v>
      </c>
      <c r="R43" s="20" t="str">
        <f t="shared" si="12"/>
        <v/>
      </c>
      <c r="S43" s="21" t="s">
        <v>19</v>
      </c>
      <c r="T43" s="20" t="str">
        <f t="shared" si="13"/>
        <v/>
      </c>
      <c r="U43" s="22"/>
      <c r="V43" s="23" t="str">
        <f t="shared" si="14"/>
        <v/>
      </c>
      <c r="W43" s="24"/>
      <c r="X43" s="25" t="str">
        <f t="shared" si="1"/>
        <v/>
      </c>
      <c r="Y43" s="24">
        <v>85</v>
      </c>
      <c r="Z43" s="25">
        <f t="shared" si="2"/>
        <v>87</v>
      </c>
      <c r="AA43" s="24"/>
      <c r="AB43" s="25" t="str">
        <f t="shared" si="3"/>
        <v/>
      </c>
      <c r="AC43" s="24"/>
      <c r="AD43" s="25" t="str">
        <f t="shared" si="4"/>
        <v/>
      </c>
      <c r="AG43">
        <f t="shared" si="5"/>
        <v>0</v>
      </c>
      <c r="AH43" s="26">
        <f t="shared" si="6"/>
        <v>0</v>
      </c>
      <c r="AI43" s="26">
        <f t="shared" si="15"/>
        <v>85</v>
      </c>
      <c r="AJ43" s="26">
        <f t="shared" si="7"/>
        <v>0</v>
      </c>
      <c r="AK43">
        <f t="shared" si="8"/>
        <v>0</v>
      </c>
    </row>
    <row r="44" spans="1:37" x14ac:dyDescent="0.2">
      <c r="A44" s="80"/>
      <c r="B44" s="91"/>
      <c r="C44" s="16"/>
      <c r="D44" s="16"/>
      <c r="E44" s="16"/>
      <c r="F44" s="17"/>
      <c r="G44" s="27"/>
      <c r="H44" s="18" t="str">
        <f t="shared" si="0"/>
        <v/>
      </c>
      <c r="I44" s="28"/>
      <c r="J44" s="82"/>
      <c r="K44" s="83"/>
      <c r="L44" s="20" t="str">
        <f t="shared" si="9"/>
        <v/>
      </c>
      <c r="M44" s="21" t="s">
        <v>19</v>
      </c>
      <c r="N44" s="20" t="str">
        <f t="shared" si="10"/>
        <v/>
      </c>
      <c r="O44" s="21" t="s">
        <v>19</v>
      </c>
      <c r="P44" s="20" t="str">
        <f t="shared" si="11"/>
        <v/>
      </c>
      <c r="Q44" s="21" t="s">
        <v>19</v>
      </c>
      <c r="R44" s="20" t="str">
        <f t="shared" si="12"/>
        <v/>
      </c>
      <c r="S44" s="21" t="s">
        <v>19</v>
      </c>
      <c r="T44" s="20" t="str">
        <f t="shared" si="13"/>
        <v/>
      </c>
      <c r="U44" s="22"/>
      <c r="V44" s="23" t="str">
        <f t="shared" si="14"/>
        <v/>
      </c>
      <c r="W44" s="24"/>
      <c r="X44" s="25" t="str">
        <f t="shared" si="1"/>
        <v/>
      </c>
      <c r="Y44" s="24"/>
      <c r="Z44" s="25" t="str">
        <f t="shared" si="2"/>
        <v/>
      </c>
      <c r="AA44" s="24"/>
      <c r="AB44" s="25" t="str">
        <f t="shared" si="3"/>
        <v/>
      </c>
      <c r="AC44" s="24"/>
      <c r="AD44" s="25" t="str">
        <f t="shared" si="4"/>
        <v/>
      </c>
      <c r="AG44">
        <f t="shared" si="5"/>
        <v>0</v>
      </c>
      <c r="AH44" s="26">
        <f t="shared" si="6"/>
        <v>0</v>
      </c>
      <c r="AI44" s="26">
        <f t="shared" si="15"/>
        <v>0</v>
      </c>
      <c r="AJ44" s="26">
        <f t="shared" si="7"/>
        <v>0</v>
      </c>
      <c r="AK44">
        <f t="shared" si="8"/>
        <v>0</v>
      </c>
    </row>
    <row r="45" spans="1:37" x14ac:dyDescent="0.2">
      <c r="A45" s="80"/>
      <c r="B45" s="91"/>
      <c r="C45" s="16"/>
      <c r="D45" s="16"/>
      <c r="E45" s="16"/>
      <c r="F45" s="17"/>
      <c r="G45" s="27"/>
      <c r="H45" s="18" t="str">
        <f t="shared" si="0"/>
        <v/>
      </c>
      <c r="I45" s="28"/>
      <c r="J45" s="82"/>
      <c r="K45" s="83"/>
      <c r="L45" s="20" t="str">
        <f t="shared" si="9"/>
        <v/>
      </c>
      <c r="M45" s="21" t="s">
        <v>19</v>
      </c>
      <c r="N45" s="20" t="str">
        <f t="shared" si="10"/>
        <v/>
      </c>
      <c r="O45" s="21" t="s">
        <v>19</v>
      </c>
      <c r="P45" s="20" t="str">
        <f t="shared" si="11"/>
        <v/>
      </c>
      <c r="Q45" s="21" t="s">
        <v>19</v>
      </c>
      <c r="R45" s="20" t="str">
        <f t="shared" si="12"/>
        <v/>
      </c>
      <c r="S45" s="21" t="s">
        <v>19</v>
      </c>
      <c r="T45" s="20" t="str">
        <f t="shared" si="13"/>
        <v/>
      </c>
      <c r="U45" s="22"/>
      <c r="V45" s="23" t="str">
        <f t="shared" si="14"/>
        <v/>
      </c>
      <c r="W45" s="24"/>
      <c r="X45" s="25" t="str">
        <f t="shared" si="1"/>
        <v/>
      </c>
      <c r="Y45" s="24"/>
      <c r="Z45" s="25" t="str">
        <f t="shared" si="2"/>
        <v/>
      </c>
      <c r="AA45" s="24"/>
      <c r="AB45" s="25" t="str">
        <f t="shared" si="3"/>
        <v/>
      </c>
      <c r="AC45" s="24"/>
      <c r="AD45" s="25" t="str">
        <f t="shared" si="4"/>
        <v/>
      </c>
      <c r="AG45">
        <f t="shared" si="5"/>
        <v>0</v>
      </c>
      <c r="AH45" s="26">
        <f t="shared" si="6"/>
        <v>0</v>
      </c>
      <c r="AI45" s="26">
        <f t="shared" si="15"/>
        <v>0</v>
      </c>
      <c r="AJ45" s="26">
        <f t="shared" si="7"/>
        <v>0</v>
      </c>
      <c r="AK45">
        <f t="shared" si="8"/>
        <v>0</v>
      </c>
    </row>
    <row r="46" spans="1:37" x14ac:dyDescent="0.2">
      <c r="A46" s="92"/>
      <c r="B46" s="93"/>
      <c r="C46" s="16"/>
      <c r="D46" s="16"/>
      <c r="E46" s="16"/>
      <c r="F46" s="17"/>
      <c r="G46" s="27"/>
      <c r="H46" s="18" t="str">
        <f t="shared" si="0"/>
        <v/>
      </c>
      <c r="I46" s="19"/>
      <c r="J46" s="82"/>
      <c r="K46" s="83"/>
      <c r="L46" s="20" t="str">
        <f t="shared" si="9"/>
        <v/>
      </c>
      <c r="M46" s="21" t="s">
        <v>19</v>
      </c>
      <c r="N46" s="20" t="str">
        <f t="shared" si="10"/>
        <v/>
      </c>
      <c r="O46" s="21" t="s">
        <v>19</v>
      </c>
      <c r="P46" s="20" t="str">
        <f t="shared" si="11"/>
        <v/>
      </c>
      <c r="Q46" s="21" t="s">
        <v>19</v>
      </c>
      <c r="R46" s="20" t="str">
        <f t="shared" si="12"/>
        <v/>
      </c>
      <c r="S46" s="21" t="s">
        <v>19</v>
      </c>
      <c r="T46" s="20" t="str">
        <f t="shared" si="13"/>
        <v/>
      </c>
      <c r="U46" s="22"/>
      <c r="V46" s="23" t="str">
        <f t="shared" si="14"/>
        <v/>
      </c>
      <c r="W46" s="24"/>
      <c r="X46" s="25" t="str">
        <f t="shared" si="1"/>
        <v/>
      </c>
      <c r="Y46" s="24"/>
      <c r="Z46" s="25" t="str">
        <f t="shared" si="2"/>
        <v/>
      </c>
      <c r="AA46" s="24"/>
      <c r="AB46" s="25" t="str">
        <f t="shared" si="3"/>
        <v/>
      </c>
      <c r="AC46" s="24"/>
      <c r="AD46" s="25" t="str">
        <f t="shared" si="4"/>
        <v/>
      </c>
      <c r="AG46">
        <f t="shared" si="5"/>
        <v>0</v>
      </c>
      <c r="AH46" s="26">
        <f t="shared" si="6"/>
        <v>0</v>
      </c>
      <c r="AI46" s="26">
        <f t="shared" si="15"/>
        <v>0</v>
      </c>
      <c r="AJ46" s="26">
        <f t="shared" si="7"/>
        <v>0</v>
      </c>
      <c r="AK46">
        <f t="shared" si="8"/>
        <v>0</v>
      </c>
    </row>
    <row r="47" spans="1:37" x14ac:dyDescent="0.2">
      <c r="A47" s="80"/>
      <c r="B47" s="91"/>
      <c r="C47" s="16"/>
      <c r="D47" s="16"/>
      <c r="E47" s="16"/>
      <c r="F47" s="17"/>
      <c r="G47" s="27"/>
      <c r="H47" s="18" t="str">
        <f t="shared" si="0"/>
        <v/>
      </c>
      <c r="I47" s="29"/>
      <c r="J47" s="82"/>
      <c r="K47" s="83"/>
      <c r="L47" s="20" t="str">
        <f t="shared" si="9"/>
        <v/>
      </c>
      <c r="M47" s="21" t="s">
        <v>19</v>
      </c>
      <c r="N47" s="20" t="str">
        <f t="shared" si="10"/>
        <v/>
      </c>
      <c r="O47" s="21" t="s">
        <v>19</v>
      </c>
      <c r="P47" s="20" t="str">
        <f t="shared" si="11"/>
        <v/>
      </c>
      <c r="Q47" s="21" t="s">
        <v>19</v>
      </c>
      <c r="R47" s="20" t="str">
        <f t="shared" si="12"/>
        <v/>
      </c>
      <c r="S47" s="21" t="s">
        <v>19</v>
      </c>
      <c r="T47" s="20" t="str">
        <f t="shared" si="13"/>
        <v/>
      </c>
      <c r="U47" s="22"/>
      <c r="V47" s="23" t="str">
        <f t="shared" si="14"/>
        <v/>
      </c>
      <c r="W47" s="24"/>
      <c r="X47" s="25" t="str">
        <f t="shared" si="1"/>
        <v/>
      </c>
      <c r="Y47" s="24"/>
      <c r="Z47" s="25" t="str">
        <f t="shared" si="2"/>
        <v/>
      </c>
      <c r="AA47" s="24"/>
      <c r="AB47" s="25" t="str">
        <f t="shared" si="3"/>
        <v/>
      </c>
      <c r="AC47" s="24"/>
      <c r="AD47" s="25" t="str">
        <f t="shared" si="4"/>
        <v/>
      </c>
      <c r="AG47">
        <f t="shared" si="5"/>
        <v>0</v>
      </c>
      <c r="AH47" s="26">
        <f t="shared" si="6"/>
        <v>0</v>
      </c>
      <c r="AI47" s="26">
        <f t="shared" si="15"/>
        <v>0</v>
      </c>
      <c r="AJ47" s="26">
        <f t="shared" si="7"/>
        <v>0</v>
      </c>
      <c r="AK47">
        <f t="shared" si="8"/>
        <v>0</v>
      </c>
    </row>
    <row r="48" spans="1:37" x14ac:dyDescent="0.2">
      <c r="A48" s="80"/>
      <c r="B48" s="91"/>
      <c r="C48" s="16"/>
      <c r="D48" s="16"/>
      <c r="E48" s="16"/>
      <c r="F48" s="17"/>
      <c r="G48" s="27"/>
      <c r="H48" s="18" t="str">
        <f t="shared" si="0"/>
        <v/>
      </c>
      <c r="I48" s="29"/>
      <c r="J48" s="82"/>
      <c r="K48" s="83"/>
      <c r="L48" s="20" t="str">
        <f t="shared" si="9"/>
        <v/>
      </c>
      <c r="M48" s="21" t="s">
        <v>19</v>
      </c>
      <c r="N48" s="20" t="str">
        <f t="shared" si="10"/>
        <v/>
      </c>
      <c r="O48" s="21" t="s">
        <v>19</v>
      </c>
      <c r="P48" s="20" t="str">
        <f t="shared" si="11"/>
        <v/>
      </c>
      <c r="Q48" s="21" t="s">
        <v>19</v>
      </c>
      <c r="R48" s="20" t="str">
        <f t="shared" si="12"/>
        <v/>
      </c>
      <c r="S48" s="21" t="s">
        <v>19</v>
      </c>
      <c r="T48" s="20" t="str">
        <f t="shared" si="13"/>
        <v/>
      </c>
      <c r="U48" s="22"/>
      <c r="V48" s="23" t="str">
        <f t="shared" si="14"/>
        <v/>
      </c>
      <c r="W48" s="24"/>
      <c r="X48" s="25" t="str">
        <f t="shared" si="1"/>
        <v/>
      </c>
      <c r="Y48" s="24"/>
      <c r="Z48" s="25" t="str">
        <f t="shared" si="2"/>
        <v/>
      </c>
      <c r="AA48" s="24"/>
      <c r="AB48" s="25" t="str">
        <f t="shared" si="3"/>
        <v/>
      </c>
      <c r="AC48" s="24"/>
      <c r="AD48" s="25" t="str">
        <f t="shared" si="4"/>
        <v/>
      </c>
      <c r="AG48">
        <f t="shared" si="5"/>
        <v>0</v>
      </c>
      <c r="AH48" s="26">
        <f t="shared" si="6"/>
        <v>0</v>
      </c>
      <c r="AI48" s="26">
        <f t="shared" si="15"/>
        <v>0</v>
      </c>
      <c r="AJ48" s="26">
        <f t="shared" si="7"/>
        <v>0</v>
      </c>
      <c r="AK48">
        <f t="shared" si="8"/>
        <v>0</v>
      </c>
    </row>
    <row r="49" spans="1:37" x14ac:dyDescent="0.2">
      <c r="A49" s="80"/>
      <c r="B49" s="81"/>
      <c r="C49" s="16"/>
      <c r="D49" s="16"/>
      <c r="E49" s="16"/>
      <c r="F49" s="17"/>
      <c r="G49" s="27"/>
      <c r="H49" s="18" t="str">
        <f t="shared" si="0"/>
        <v/>
      </c>
      <c r="I49" s="29"/>
      <c r="J49" s="82"/>
      <c r="K49" s="83"/>
      <c r="L49" s="20" t="str">
        <f t="shared" si="9"/>
        <v/>
      </c>
      <c r="M49" s="21" t="s">
        <v>19</v>
      </c>
      <c r="N49" s="20" t="str">
        <f t="shared" si="10"/>
        <v/>
      </c>
      <c r="O49" s="21" t="s">
        <v>19</v>
      </c>
      <c r="P49" s="20" t="str">
        <f t="shared" si="11"/>
        <v/>
      </c>
      <c r="Q49" s="21" t="s">
        <v>19</v>
      </c>
      <c r="R49" s="20" t="str">
        <f t="shared" si="12"/>
        <v/>
      </c>
      <c r="S49" s="21" t="s">
        <v>19</v>
      </c>
      <c r="T49" s="20" t="str">
        <f t="shared" si="13"/>
        <v/>
      </c>
      <c r="U49" s="22"/>
      <c r="V49" s="23" t="str">
        <f t="shared" si="14"/>
        <v/>
      </c>
      <c r="W49" s="24"/>
      <c r="X49" s="25" t="str">
        <f t="shared" si="1"/>
        <v/>
      </c>
      <c r="Y49" s="24"/>
      <c r="Z49" s="25" t="str">
        <f t="shared" si="2"/>
        <v/>
      </c>
      <c r="AA49" s="24"/>
      <c r="AB49" s="25" t="str">
        <f t="shared" si="3"/>
        <v/>
      </c>
      <c r="AC49" s="24"/>
      <c r="AD49" s="25" t="str">
        <f t="shared" si="4"/>
        <v/>
      </c>
      <c r="AG49">
        <f t="shared" si="5"/>
        <v>0</v>
      </c>
      <c r="AH49" s="26">
        <f t="shared" si="6"/>
        <v>0</v>
      </c>
      <c r="AI49" s="26">
        <f t="shared" si="15"/>
        <v>0</v>
      </c>
      <c r="AJ49" s="26">
        <f t="shared" si="7"/>
        <v>0</v>
      </c>
      <c r="AK49">
        <f t="shared" si="8"/>
        <v>0</v>
      </c>
    </row>
    <row r="50" spans="1:37" x14ac:dyDescent="0.2">
      <c r="A50" s="80"/>
      <c r="B50" s="81"/>
      <c r="C50" s="16"/>
      <c r="D50" s="16"/>
      <c r="E50" s="16"/>
      <c r="F50" s="17"/>
      <c r="G50" s="27"/>
      <c r="H50" s="18" t="str">
        <f t="shared" si="0"/>
        <v/>
      </c>
      <c r="I50" s="29"/>
      <c r="J50" s="82"/>
      <c r="K50" s="83"/>
      <c r="L50" s="20" t="str">
        <f t="shared" si="9"/>
        <v/>
      </c>
      <c r="M50" s="21" t="s">
        <v>19</v>
      </c>
      <c r="N50" s="20" t="str">
        <f t="shared" si="10"/>
        <v/>
      </c>
      <c r="O50" s="21" t="s">
        <v>19</v>
      </c>
      <c r="P50" s="20" t="str">
        <f t="shared" si="11"/>
        <v/>
      </c>
      <c r="Q50" s="21" t="s">
        <v>19</v>
      </c>
      <c r="R50" s="20" t="str">
        <f t="shared" si="12"/>
        <v/>
      </c>
      <c r="S50" s="21" t="s">
        <v>19</v>
      </c>
      <c r="T50" s="20" t="str">
        <f t="shared" si="13"/>
        <v/>
      </c>
      <c r="U50" s="22"/>
      <c r="V50" s="23" t="str">
        <f t="shared" si="14"/>
        <v/>
      </c>
      <c r="W50" s="24"/>
      <c r="X50" s="25" t="str">
        <f t="shared" si="1"/>
        <v/>
      </c>
      <c r="Y50" s="24"/>
      <c r="Z50" s="25" t="str">
        <f t="shared" si="2"/>
        <v/>
      </c>
      <c r="AA50" s="24"/>
      <c r="AB50" s="25" t="str">
        <f t="shared" si="3"/>
        <v/>
      </c>
      <c r="AC50" s="24"/>
      <c r="AD50" s="25" t="str">
        <f t="shared" si="4"/>
        <v/>
      </c>
      <c r="AG50">
        <f t="shared" si="5"/>
        <v>0</v>
      </c>
      <c r="AH50" s="26">
        <f t="shared" si="6"/>
        <v>0</v>
      </c>
      <c r="AI50" s="26">
        <f t="shared" si="15"/>
        <v>0</v>
      </c>
      <c r="AJ50" s="26">
        <f t="shared" si="7"/>
        <v>0</v>
      </c>
      <c r="AK50">
        <f t="shared" si="8"/>
        <v>0</v>
      </c>
    </row>
    <row r="51" spans="1:37" x14ac:dyDescent="0.2">
      <c r="A51" s="84"/>
      <c r="B51" s="85"/>
      <c r="C51" s="16"/>
      <c r="D51" s="16"/>
      <c r="E51" s="16"/>
      <c r="F51" s="17"/>
      <c r="G51" s="27"/>
      <c r="H51" s="18" t="str">
        <f t="shared" si="0"/>
        <v/>
      </c>
      <c r="I51" s="19"/>
      <c r="J51" s="82"/>
      <c r="K51" s="83"/>
      <c r="L51" s="20" t="str">
        <f t="shared" si="9"/>
        <v/>
      </c>
      <c r="M51" s="21" t="s">
        <v>19</v>
      </c>
      <c r="N51" s="20" t="str">
        <f t="shared" si="10"/>
        <v/>
      </c>
      <c r="O51" s="21" t="s">
        <v>19</v>
      </c>
      <c r="P51" s="20" t="str">
        <f t="shared" si="11"/>
        <v/>
      </c>
      <c r="Q51" s="21" t="s">
        <v>19</v>
      </c>
      <c r="R51" s="20" t="str">
        <f t="shared" si="12"/>
        <v/>
      </c>
      <c r="S51" s="21" t="s">
        <v>19</v>
      </c>
      <c r="T51" s="20" t="str">
        <f t="shared" si="13"/>
        <v/>
      </c>
      <c r="U51" s="22"/>
      <c r="V51" s="23" t="str">
        <f t="shared" si="14"/>
        <v/>
      </c>
      <c r="W51" s="24"/>
      <c r="X51" s="25" t="str">
        <f t="shared" si="1"/>
        <v/>
      </c>
      <c r="Y51" s="24"/>
      <c r="Z51" s="25" t="str">
        <f t="shared" si="2"/>
        <v/>
      </c>
      <c r="AA51" s="24"/>
      <c r="AB51" s="25" t="str">
        <f t="shared" si="3"/>
        <v/>
      </c>
      <c r="AC51" s="24"/>
      <c r="AD51" s="25" t="str">
        <f t="shared" si="4"/>
        <v/>
      </c>
      <c r="AG51">
        <f t="shared" si="5"/>
        <v>0</v>
      </c>
      <c r="AH51" s="26">
        <f t="shared" si="6"/>
        <v>0</v>
      </c>
      <c r="AI51" s="26">
        <f t="shared" si="15"/>
        <v>0</v>
      </c>
      <c r="AJ51" s="26">
        <f t="shared" si="7"/>
        <v>0</v>
      </c>
      <c r="AK51">
        <f t="shared" si="8"/>
        <v>0</v>
      </c>
    </row>
    <row r="52" spans="1:37" x14ac:dyDescent="0.2">
      <c r="A52" s="30"/>
      <c r="J52"/>
    </row>
    <row r="53" spans="1:37" ht="25.5" customHeight="1" x14ac:dyDescent="0.25">
      <c r="A53" s="38"/>
      <c r="B53" s="86" t="s">
        <v>18</v>
      </c>
      <c r="C53" s="87"/>
      <c r="D53" s="86" t="s">
        <v>17</v>
      </c>
      <c r="E53" s="88"/>
      <c r="F53" s="39"/>
      <c r="G53" s="89" t="s">
        <v>85</v>
      </c>
      <c r="H53" s="89" t="s">
        <v>86</v>
      </c>
      <c r="I53" s="69" t="s">
        <v>87</v>
      </c>
      <c r="J53" s="70"/>
      <c r="K53" s="73" t="s">
        <v>88</v>
      </c>
      <c r="L53" s="74"/>
      <c r="M53" s="74"/>
      <c r="N53" s="74"/>
      <c r="O53" s="74"/>
      <c r="P53" s="74"/>
      <c r="Q53" s="74"/>
      <c r="T53" s="75" t="s">
        <v>89</v>
      </c>
      <c r="U53" s="75"/>
      <c r="V53" s="75"/>
      <c r="W53" s="75"/>
      <c r="X53" s="75"/>
      <c r="Y53" s="75"/>
      <c r="Z53" s="75"/>
      <c r="AA53" s="75"/>
      <c r="AB53" s="75"/>
      <c r="AC53" s="75"/>
      <c r="AD53" s="75"/>
    </row>
    <row r="54" spans="1:37" ht="12.75" customHeight="1" x14ac:dyDescent="0.2">
      <c r="A54" s="40" t="s">
        <v>11</v>
      </c>
      <c r="B54" s="41" t="s">
        <v>15</v>
      </c>
      <c r="C54" s="41" t="s">
        <v>14</v>
      </c>
      <c r="D54" s="42" t="s">
        <v>11</v>
      </c>
      <c r="E54" s="43" t="s">
        <v>10</v>
      </c>
      <c r="F54" s="44" t="s">
        <v>13</v>
      </c>
      <c r="G54" s="90"/>
      <c r="H54" s="90"/>
      <c r="I54" s="71"/>
      <c r="J54" s="72"/>
      <c r="K54" s="45" t="s">
        <v>12</v>
      </c>
      <c r="L54" s="76" t="s">
        <v>11</v>
      </c>
      <c r="M54" s="76"/>
      <c r="N54" s="76"/>
      <c r="O54" s="77" t="s">
        <v>10</v>
      </c>
      <c r="P54" s="77"/>
      <c r="Q54" s="77"/>
      <c r="T54" s="75"/>
      <c r="U54" s="75"/>
      <c r="V54" s="75"/>
      <c r="W54" s="75"/>
      <c r="X54" s="75"/>
      <c r="Y54" s="75"/>
      <c r="Z54" s="75"/>
      <c r="AA54" s="75"/>
      <c r="AB54" s="75"/>
      <c r="AC54" s="75"/>
      <c r="AD54" s="75"/>
    </row>
    <row r="55" spans="1:37" ht="15" x14ac:dyDescent="0.25">
      <c r="A55" s="24"/>
      <c r="B55" s="46"/>
      <c r="C55" s="46"/>
      <c r="D55" s="47">
        <f t="shared" ref="D55:D66" si="16">IF(AND(B55&gt;0,C55&gt;0),((C55+1)-B55),0)</f>
        <v>0</v>
      </c>
      <c r="E55" s="48">
        <f>D55</f>
        <v>0</v>
      </c>
      <c r="F55" s="49"/>
      <c r="G55" s="50">
        <f>NETWORKDAYS(B55,C55)-F55</f>
        <v>0</v>
      </c>
      <c r="H55" s="49"/>
      <c r="I55" s="61">
        <f>IF((D55)&lt;(G55+H55),"too many days",(G55+H55))</f>
        <v>0</v>
      </c>
      <c r="J55" s="62"/>
      <c r="K55" s="49"/>
      <c r="L55" s="61">
        <f>ROUND(IF(I55&gt;0,I55*K55*0.01,0),0)</f>
        <v>0</v>
      </c>
      <c r="M55" s="61"/>
      <c r="N55" s="61"/>
      <c r="O55" s="61">
        <f>L55</f>
        <v>0</v>
      </c>
      <c r="P55" s="61"/>
      <c r="Q55" s="61"/>
      <c r="T55" s="78" t="s">
        <v>16</v>
      </c>
      <c r="U55" s="78"/>
      <c r="V55" s="51"/>
      <c r="W55" s="51"/>
      <c r="X55" s="51"/>
      <c r="Y55" s="51"/>
      <c r="Z55" s="51"/>
      <c r="AA55" s="51"/>
      <c r="AB55" s="51"/>
      <c r="AC55" s="51"/>
      <c r="AD55" s="51"/>
    </row>
    <row r="56" spans="1:37" x14ac:dyDescent="0.2">
      <c r="A56" s="24"/>
      <c r="B56" s="46"/>
      <c r="C56" s="46"/>
      <c r="D56" s="47">
        <f t="shared" si="16"/>
        <v>0</v>
      </c>
      <c r="E56" s="48">
        <f t="shared" ref="E56:E66" si="17">E55+D56</f>
        <v>0</v>
      </c>
      <c r="F56" s="49"/>
      <c r="G56" s="50">
        <f t="shared" ref="G56:G66" si="18">NETWORKDAYS(B56,C56)-F56</f>
        <v>0</v>
      </c>
      <c r="H56" s="49"/>
      <c r="I56" s="61">
        <f t="shared" ref="I56:I66" si="19">IF((D56)&lt;(G56+H56),"too many days",(G56+H56))</f>
        <v>0</v>
      </c>
      <c r="J56" s="62"/>
      <c r="K56" s="49"/>
      <c r="L56" s="61">
        <f t="shared" ref="L56:L66" si="20">ROUND(IF(I56&gt;0,I56*K56*0.01,0),0)</f>
        <v>0</v>
      </c>
      <c r="M56" s="61"/>
      <c r="N56" s="61"/>
      <c r="O56" s="61">
        <f>L56+O55</f>
        <v>0</v>
      </c>
      <c r="P56" s="61"/>
      <c r="Q56" s="61"/>
      <c r="T56" s="79" t="s">
        <v>138</v>
      </c>
      <c r="U56" s="79"/>
      <c r="V56" s="79"/>
      <c r="W56" s="79"/>
      <c r="X56" s="79"/>
      <c r="Y56" s="79"/>
      <c r="Z56" s="79"/>
      <c r="AA56" s="79"/>
      <c r="AB56" s="79"/>
      <c r="AC56" s="79"/>
      <c r="AD56" s="79"/>
    </row>
    <row r="57" spans="1:37" x14ac:dyDescent="0.2">
      <c r="A57" s="24"/>
      <c r="B57" s="46"/>
      <c r="C57" s="46"/>
      <c r="D57" s="47">
        <f t="shared" si="16"/>
        <v>0</v>
      </c>
      <c r="E57" s="48">
        <f t="shared" si="17"/>
        <v>0</v>
      </c>
      <c r="F57" s="49"/>
      <c r="G57" s="50">
        <f t="shared" si="18"/>
        <v>0</v>
      </c>
      <c r="H57" s="49"/>
      <c r="I57" s="61">
        <f t="shared" si="19"/>
        <v>0</v>
      </c>
      <c r="J57" s="62"/>
      <c r="K57" s="49"/>
      <c r="L57" s="61">
        <f t="shared" si="20"/>
        <v>0</v>
      </c>
      <c r="M57" s="61"/>
      <c r="N57" s="61"/>
      <c r="O57" s="61">
        <f t="shared" ref="O57:O66" si="21">L57+O56</f>
        <v>0</v>
      </c>
      <c r="P57" s="61"/>
      <c r="Q57" s="61"/>
      <c r="T57" s="79"/>
      <c r="U57" s="79"/>
      <c r="V57" s="79"/>
      <c r="W57" s="79"/>
      <c r="X57" s="79"/>
      <c r="Y57" s="79"/>
      <c r="Z57" s="79"/>
      <c r="AA57" s="79"/>
      <c r="AB57" s="79"/>
      <c r="AC57" s="79"/>
      <c r="AD57" s="79"/>
    </row>
    <row r="58" spans="1:37" x14ac:dyDescent="0.2">
      <c r="A58" s="24"/>
      <c r="B58" s="46"/>
      <c r="C58" s="46"/>
      <c r="D58" s="47">
        <f t="shared" si="16"/>
        <v>0</v>
      </c>
      <c r="E58" s="48">
        <f t="shared" si="17"/>
        <v>0</v>
      </c>
      <c r="F58" s="49"/>
      <c r="G58" s="50">
        <f t="shared" si="18"/>
        <v>0</v>
      </c>
      <c r="H58" s="49"/>
      <c r="I58" s="61">
        <f t="shared" si="19"/>
        <v>0</v>
      </c>
      <c r="J58" s="62"/>
      <c r="K58" s="49"/>
      <c r="L58" s="61">
        <f t="shared" si="20"/>
        <v>0</v>
      </c>
      <c r="M58" s="61"/>
      <c r="N58" s="61"/>
      <c r="O58" s="61">
        <f t="shared" si="21"/>
        <v>0</v>
      </c>
      <c r="P58" s="61"/>
      <c r="Q58" s="61"/>
      <c r="T58" s="79"/>
      <c r="U58" s="79"/>
      <c r="V58" s="79"/>
      <c r="W58" s="79"/>
      <c r="X58" s="79"/>
      <c r="Y58" s="79"/>
      <c r="Z58" s="79"/>
      <c r="AA58" s="79"/>
      <c r="AB58" s="79"/>
      <c r="AC58" s="79"/>
      <c r="AD58" s="79"/>
    </row>
    <row r="59" spans="1:37" x14ac:dyDescent="0.2">
      <c r="A59" s="24"/>
      <c r="B59" s="46"/>
      <c r="C59" s="46"/>
      <c r="D59" s="47">
        <f t="shared" si="16"/>
        <v>0</v>
      </c>
      <c r="E59" s="48">
        <f t="shared" si="17"/>
        <v>0</v>
      </c>
      <c r="F59" s="49"/>
      <c r="G59" s="50">
        <f t="shared" si="18"/>
        <v>0</v>
      </c>
      <c r="H59" s="49"/>
      <c r="I59" s="61">
        <f t="shared" si="19"/>
        <v>0</v>
      </c>
      <c r="J59" s="62"/>
      <c r="K59" s="49"/>
      <c r="L59" s="61">
        <f t="shared" si="20"/>
        <v>0</v>
      </c>
      <c r="M59" s="61"/>
      <c r="N59" s="61"/>
      <c r="O59" s="61">
        <f t="shared" si="21"/>
        <v>0</v>
      </c>
      <c r="P59" s="61"/>
      <c r="Q59" s="61"/>
      <c r="T59" s="79"/>
      <c r="U59" s="79"/>
      <c r="V59" s="79"/>
      <c r="W59" s="79"/>
      <c r="X59" s="79"/>
      <c r="Y59" s="79"/>
      <c r="Z59" s="79"/>
      <c r="AA59" s="79"/>
      <c r="AB59" s="79"/>
      <c r="AC59" s="79"/>
      <c r="AD59" s="79"/>
    </row>
    <row r="60" spans="1:37" x14ac:dyDescent="0.2">
      <c r="A60" s="24"/>
      <c r="B60" s="46"/>
      <c r="C60" s="46"/>
      <c r="D60" s="47">
        <f t="shared" si="16"/>
        <v>0</v>
      </c>
      <c r="E60" s="48">
        <f t="shared" si="17"/>
        <v>0</v>
      </c>
      <c r="F60" s="49"/>
      <c r="G60" s="50">
        <f t="shared" si="18"/>
        <v>0</v>
      </c>
      <c r="H60" s="49"/>
      <c r="I60" s="61">
        <f t="shared" si="19"/>
        <v>0</v>
      </c>
      <c r="J60" s="62"/>
      <c r="K60" s="49"/>
      <c r="L60" s="61">
        <f t="shared" si="20"/>
        <v>0</v>
      </c>
      <c r="M60" s="61"/>
      <c r="N60" s="61"/>
      <c r="O60" s="61">
        <f t="shared" si="21"/>
        <v>0</v>
      </c>
      <c r="P60" s="61"/>
      <c r="Q60" s="61"/>
      <c r="T60" s="79"/>
      <c r="U60" s="79"/>
      <c r="V60" s="79"/>
      <c r="W60" s="79"/>
      <c r="X60" s="79"/>
      <c r="Y60" s="79"/>
      <c r="Z60" s="79"/>
      <c r="AA60" s="79"/>
      <c r="AB60" s="79"/>
      <c r="AC60" s="79"/>
      <c r="AD60" s="79"/>
    </row>
    <row r="61" spans="1:37" x14ac:dyDescent="0.2">
      <c r="A61" s="24"/>
      <c r="B61" s="46">
        <f>DATE($U$68,7,1)</f>
        <v>45839</v>
      </c>
      <c r="C61" s="46">
        <f>DATE($U$68,7,31)</f>
        <v>45869</v>
      </c>
      <c r="D61" s="47">
        <f t="shared" si="16"/>
        <v>31</v>
      </c>
      <c r="E61" s="48">
        <f t="shared" si="17"/>
        <v>31</v>
      </c>
      <c r="F61" s="49">
        <v>1</v>
      </c>
      <c r="G61" s="50">
        <f t="shared" si="18"/>
        <v>22</v>
      </c>
      <c r="H61" s="49"/>
      <c r="I61" s="61">
        <f t="shared" si="19"/>
        <v>22</v>
      </c>
      <c r="J61" s="62"/>
      <c r="K61" s="49">
        <v>85</v>
      </c>
      <c r="L61" s="61">
        <f t="shared" si="20"/>
        <v>19</v>
      </c>
      <c r="M61" s="61"/>
      <c r="N61" s="61"/>
      <c r="O61" s="61">
        <f t="shared" si="21"/>
        <v>19</v>
      </c>
      <c r="P61" s="61"/>
      <c r="Q61" s="61"/>
      <c r="T61" s="79"/>
      <c r="U61" s="79"/>
      <c r="V61" s="79"/>
      <c r="W61" s="79"/>
      <c r="X61" s="79"/>
      <c r="Y61" s="79"/>
      <c r="Z61" s="79"/>
      <c r="AA61" s="79"/>
      <c r="AB61" s="79"/>
      <c r="AC61" s="79"/>
      <c r="AD61" s="79"/>
    </row>
    <row r="62" spans="1:37" ht="12.75" customHeight="1" x14ac:dyDescent="0.2">
      <c r="A62" s="24"/>
      <c r="B62" s="46">
        <f>DATE($U$68,8,1)</f>
        <v>45870</v>
      </c>
      <c r="C62" s="46">
        <f>DATE($U$68,8,31)</f>
        <v>45900</v>
      </c>
      <c r="D62" s="47">
        <f t="shared" si="16"/>
        <v>31</v>
      </c>
      <c r="E62" s="48">
        <f t="shared" si="17"/>
        <v>62</v>
      </c>
      <c r="F62" s="49"/>
      <c r="G62" s="50">
        <f t="shared" si="18"/>
        <v>21</v>
      </c>
      <c r="H62" s="49"/>
      <c r="I62" s="61">
        <f t="shared" si="19"/>
        <v>21</v>
      </c>
      <c r="J62" s="62"/>
      <c r="K62" s="49">
        <v>85</v>
      </c>
      <c r="L62" s="61">
        <f t="shared" si="20"/>
        <v>18</v>
      </c>
      <c r="M62" s="61"/>
      <c r="N62" s="61"/>
      <c r="O62" s="61">
        <f t="shared" si="21"/>
        <v>37</v>
      </c>
      <c r="P62" s="61"/>
      <c r="Q62" s="61"/>
      <c r="T62" s="79"/>
      <c r="U62" s="79"/>
      <c r="V62" s="79"/>
      <c r="W62" s="79"/>
      <c r="X62" s="79"/>
      <c r="Y62" s="79"/>
      <c r="Z62" s="79"/>
      <c r="AA62" s="79"/>
      <c r="AB62" s="79"/>
      <c r="AC62" s="79"/>
      <c r="AD62" s="79"/>
    </row>
    <row r="63" spans="1:37" ht="12.75" customHeight="1" x14ac:dyDescent="0.2">
      <c r="A63" s="24"/>
      <c r="B63" s="46">
        <f>DATE($U$68,9,1)</f>
        <v>45901</v>
      </c>
      <c r="C63" s="46">
        <f>DATE($U$68,9,30)</f>
        <v>45930</v>
      </c>
      <c r="D63" s="47">
        <f t="shared" si="16"/>
        <v>30</v>
      </c>
      <c r="E63" s="48">
        <f t="shared" si="17"/>
        <v>92</v>
      </c>
      <c r="F63" s="49">
        <v>1</v>
      </c>
      <c r="G63" s="50">
        <f t="shared" si="18"/>
        <v>21</v>
      </c>
      <c r="H63" s="49"/>
      <c r="I63" s="61">
        <f t="shared" si="19"/>
        <v>21</v>
      </c>
      <c r="J63" s="62"/>
      <c r="K63" s="49">
        <v>80</v>
      </c>
      <c r="L63" s="61">
        <f t="shared" si="20"/>
        <v>17</v>
      </c>
      <c r="M63" s="61"/>
      <c r="N63" s="61"/>
      <c r="O63" s="61">
        <f t="shared" si="21"/>
        <v>54</v>
      </c>
      <c r="P63" s="61"/>
      <c r="Q63" s="61"/>
      <c r="T63" s="66" t="s">
        <v>83</v>
      </c>
      <c r="U63" s="66"/>
      <c r="V63" s="66"/>
      <c r="W63" s="66"/>
      <c r="X63" s="66"/>
    </row>
    <row r="64" spans="1:37" x14ac:dyDescent="0.2">
      <c r="A64" s="24"/>
      <c r="B64" s="46">
        <f>DATE($U$68,10,1)</f>
        <v>45931</v>
      </c>
      <c r="C64" s="46">
        <f>DATE($U$68,10,31)</f>
        <v>45961</v>
      </c>
      <c r="D64" s="47">
        <f t="shared" si="16"/>
        <v>31</v>
      </c>
      <c r="E64" s="48">
        <f t="shared" si="17"/>
        <v>123</v>
      </c>
      <c r="F64" s="49"/>
      <c r="G64" s="50">
        <f t="shared" si="18"/>
        <v>23</v>
      </c>
      <c r="H64" s="49"/>
      <c r="I64" s="61">
        <f t="shared" si="19"/>
        <v>23</v>
      </c>
      <c r="J64" s="62"/>
      <c r="K64" s="49">
        <v>73</v>
      </c>
      <c r="L64" s="61">
        <f t="shared" si="20"/>
        <v>17</v>
      </c>
      <c r="M64" s="61"/>
      <c r="N64" s="61"/>
      <c r="O64" s="61">
        <f t="shared" si="21"/>
        <v>71</v>
      </c>
      <c r="P64" s="61"/>
      <c r="Q64" s="61"/>
      <c r="U64" s="52" t="s">
        <v>90</v>
      </c>
      <c r="W64" s="53"/>
      <c r="X64" s="63">
        <f>E66</f>
        <v>184</v>
      </c>
      <c r="Y64" s="63"/>
      <c r="Z64" s="63"/>
    </row>
    <row r="65" spans="1:30" ht="12.75" customHeight="1" x14ac:dyDescent="0.2">
      <c r="A65" s="24"/>
      <c r="B65" s="46">
        <f>DATE($U$68,11,1)</f>
        <v>45962</v>
      </c>
      <c r="C65" s="46">
        <f>DATE($U$68,11,30)</f>
        <v>45991</v>
      </c>
      <c r="D65" s="47">
        <f t="shared" si="16"/>
        <v>30</v>
      </c>
      <c r="E65" s="48">
        <f t="shared" si="17"/>
        <v>153</v>
      </c>
      <c r="F65" s="49">
        <v>1</v>
      </c>
      <c r="G65" s="50">
        <f t="shared" si="18"/>
        <v>19</v>
      </c>
      <c r="H65" s="49"/>
      <c r="I65" s="61">
        <f t="shared" si="19"/>
        <v>19</v>
      </c>
      <c r="J65" s="62"/>
      <c r="K65" s="49">
        <v>70</v>
      </c>
      <c r="L65" s="61">
        <f t="shared" si="20"/>
        <v>13</v>
      </c>
      <c r="M65" s="61"/>
      <c r="N65" s="61"/>
      <c r="O65" s="61">
        <f t="shared" si="21"/>
        <v>84</v>
      </c>
      <c r="P65" s="61"/>
      <c r="Q65" s="61"/>
      <c r="U65" s="52" t="s">
        <v>91</v>
      </c>
      <c r="W65" s="53"/>
      <c r="X65" s="63">
        <f>O66</f>
        <v>84</v>
      </c>
      <c r="Y65" s="63"/>
      <c r="Z65" s="63"/>
      <c r="AB65" s="67" t="s">
        <v>76</v>
      </c>
      <c r="AC65" s="67"/>
      <c r="AD65" s="67"/>
    </row>
    <row r="66" spans="1:30" x14ac:dyDescent="0.2">
      <c r="A66" s="24"/>
      <c r="B66" s="46">
        <f>DATE($U$68,12,1)</f>
        <v>45992</v>
      </c>
      <c r="C66" s="46">
        <f>DATE($U$68,12,31)</f>
        <v>46022</v>
      </c>
      <c r="D66" s="47">
        <f t="shared" si="16"/>
        <v>31</v>
      </c>
      <c r="E66" s="48">
        <f t="shared" si="17"/>
        <v>184</v>
      </c>
      <c r="F66" s="49"/>
      <c r="G66" s="50">
        <f t="shared" si="18"/>
        <v>23</v>
      </c>
      <c r="H66" s="49"/>
      <c r="I66" s="61">
        <f t="shared" si="19"/>
        <v>23</v>
      </c>
      <c r="J66" s="62"/>
      <c r="K66" s="49">
        <v>0</v>
      </c>
      <c r="L66" s="61">
        <f t="shared" si="20"/>
        <v>0</v>
      </c>
      <c r="M66" s="61"/>
      <c r="N66" s="61"/>
      <c r="O66" s="61">
        <f t="shared" si="21"/>
        <v>84</v>
      </c>
      <c r="P66" s="61"/>
      <c r="Q66" s="61"/>
      <c r="U66" s="52" t="s">
        <v>0</v>
      </c>
      <c r="W66" s="54"/>
      <c r="X66" s="64">
        <v>45991</v>
      </c>
      <c r="Y66" s="64"/>
      <c r="Z66" s="64"/>
      <c r="AB66" s="68" t="s">
        <v>137</v>
      </c>
      <c r="AC66" s="68"/>
      <c r="AD66" s="68"/>
    </row>
    <row r="67" spans="1:30" ht="12" customHeight="1" x14ac:dyDescent="0.25">
      <c r="B67" s="55"/>
    </row>
    <row r="68" spans="1:30" ht="15" x14ac:dyDescent="0.25">
      <c r="B68" s="52"/>
      <c r="C68" s="52"/>
      <c r="D68" s="52"/>
      <c r="E68" s="52"/>
      <c r="F68" s="52"/>
      <c r="G68" s="52"/>
      <c r="H68" s="52"/>
      <c r="I68" s="65" t="s">
        <v>78</v>
      </c>
      <c r="J68" s="65"/>
      <c r="K68" s="60" t="s">
        <v>75</v>
      </c>
      <c r="L68" s="60"/>
      <c r="M68" s="60"/>
      <c r="N68" s="60"/>
      <c r="O68" s="60"/>
      <c r="P68" s="60"/>
      <c r="Q68" s="60"/>
      <c r="R68" s="60"/>
      <c r="S68" s="60"/>
      <c r="T68" s="60"/>
      <c r="U68" s="56">
        <v>2025</v>
      </c>
      <c r="V68" s="52"/>
      <c r="W68" s="52"/>
      <c r="X68" s="52"/>
      <c r="Y68" s="52"/>
      <c r="Z68" s="52"/>
      <c r="AA68" s="52"/>
      <c r="AB68" s="52"/>
      <c r="AC68" s="52"/>
      <c r="AD68" s="52"/>
    </row>
    <row r="69" spans="1:30" x14ac:dyDescent="0.2">
      <c r="A69" s="31"/>
      <c r="B69" s="31"/>
      <c r="C69" s="31"/>
    </row>
    <row r="70" spans="1:30" x14ac:dyDescent="0.2">
      <c r="A70" s="31"/>
      <c r="B70" s="31"/>
      <c r="C70" s="31"/>
    </row>
    <row r="71" spans="1:30" x14ac:dyDescent="0.2">
      <c r="A71" s="31"/>
      <c r="B71" s="31"/>
      <c r="C71" s="31"/>
    </row>
    <row r="72" spans="1:30" x14ac:dyDescent="0.2">
      <c r="A72" s="31"/>
      <c r="B72" s="31"/>
      <c r="C72" s="31"/>
    </row>
    <row r="73" spans="1:30" x14ac:dyDescent="0.2">
      <c r="A73" s="31"/>
      <c r="B73" s="31"/>
      <c r="C73" s="31"/>
    </row>
  </sheetData>
  <sheetProtection selectLockedCells="1"/>
  <mergeCells count="117">
    <mergeCell ref="A1:AD1"/>
    <mergeCell ref="A2:AD2"/>
    <mergeCell ref="B4:C4"/>
    <mergeCell ref="F4:G4"/>
    <mergeCell ref="K4:V4"/>
    <mergeCell ref="AB4:AD4"/>
    <mergeCell ref="A32:B32"/>
    <mergeCell ref="J32:K32"/>
    <mergeCell ref="A33:B33"/>
    <mergeCell ref="J33:K33"/>
    <mergeCell ref="A34:B34"/>
    <mergeCell ref="J34:K34"/>
    <mergeCell ref="AC30:AD30"/>
    <mergeCell ref="B5:C5"/>
    <mergeCell ref="F5:G5"/>
    <mergeCell ref="K5:V5"/>
    <mergeCell ref="AB5:AD5"/>
    <mergeCell ref="A29:AD29"/>
    <mergeCell ref="A30:B31"/>
    <mergeCell ref="C30:G30"/>
    <mergeCell ref="H30:H31"/>
    <mergeCell ref="I30:I31"/>
    <mergeCell ref="J30:K31"/>
    <mergeCell ref="L30:T31"/>
    <mergeCell ref="U30:V30"/>
    <mergeCell ref="W30:X30"/>
    <mergeCell ref="Y30:Z30"/>
    <mergeCell ref="AA30:AB30"/>
    <mergeCell ref="A38:B38"/>
    <mergeCell ref="J38:K38"/>
    <mergeCell ref="A39:B39"/>
    <mergeCell ref="J39:K39"/>
    <mergeCell ref="A40:B40"/>
    <mergeCell ref="J40:K40"/>
    <mergeCell ref="A35:B35"/>
    <mergeCell ref="J35:K35"/>
    <mergeCell ref="A36:B36"/>
    <mergeCell ref="J36:K36"/>
    <mergeCell ref="A37:B37"/>
    <mergeCell ref="J37:K37"/>
    <mergeCell ref="A44:B44"/>
    <mergeCell ref="J44:K44"/>
    <mergeCell ref="A45:B45"/>
    <mergeCell ref="J45:K45"/>
    <mergeCell ref="A46:B46"/>
    <mergeCell ref="J46:K46"/>
    <mergeCell ref="A41:B41"/>
    <mergeCell ref="J41:K41"/>
    <mergeCell ref="A42:B42"/>
    <mergeCell ref="J42:K42"/>
    <mergeCell ref="A43:B43"/>
    <mergeCell ref="J43:K43"/>
    <mergeCell ref="A50:B50"/>
    <mergeCell ref="J50:K50"/>
    <mergeCell ref="A51:B51"/>
    <mergeCell ref="J51:K51"/>
    <mergeCell ref="B53:C53"/>
    <mergeCell ref="D53:E53"/>
    <mergeCell ref="G53:G54"/>
    <mergeCell ref="H53:H54"/>
    <mergeCell ref="A47:B47"/>
    <mergeCell ref="J47:K47"/>
    <mergeCell ref="A48:B48"/>
    <mergeCell ref="J48:K48"/>
    <mergeCell ref="A49:B49"/>
    <mergeCell ref="J49:K49"/>
    <mergeCell ref="AB65:AD65"/>
    <mergeCell ref="AB66:AD66"/>
    <mergeCell ref="I53:J54"/>
    <mergeCell ref="K53:Q53"/>
    <mergeCell ref="T53:AD54"/>
    <mergeCell ref="L54:N54"/>
    <mergeCell ref="O54:Q54"/>
    <mergeCell ref="I55:J55"/>
    <mergeCell ref="L55:N55"/>
    <mergeCell ref="L60:N60"/>
    <mergeCell ref="O60:Q60"/>
    <mergeCell ref="I61:J61"/>
    <mergeCell ref="L61:N61"/>
    <mergeCell ref="O61:Q61"/>
    <mergeCell ref="O55:Q55"/>
    <mergeCell ref="T55:U55"/>
    <mergeCell ref="I56:J56"/>
    <mergeCell ref="L56:N56"/>
    <mergeCell ref="O56:Q56"/>
    <mergeCell ref="T56:AD62"/>
    <mergeCell ref="I57:J57"/>
    <mergeCell ref="L57:N57"/>
    <mergeCell ref="O57:Q57"/>
    <mergeCell ref="I58:J58"/>
    <mergeCell ref="L58:N58"/>
    <mergeCell ref="O58:Q58"/>
    <mergeCell ref="I59:J59"/>
    <mergeCell ref="L59:N59"/>
    <mergeCell ref="O59:Q59"/>
    <mergeCell ref="I60:J60"/>
    <mergeCell ref="T63:X63"/>
    <mergeCell ref="I64:J64"/>
    <mergeCell ref="L64:N64"/>
    <mergeCell ref="O64:Q64"/>
    <mergeCell ref="X64:Z64"/>
    <mergeCell ref="I62:J62"/>
    <mergeCell ref="L62:N62"/>
    <mergeCell ref="O62:Q62"/>
    <mergeCell ref="I63:J63"/>
    <mergeCell ref="L63:N63"/>
    <mergeCell ref="O63:Q63"/>
    <mergeCell ref="K68:T68"/>
    <mergeCell ref="I65:J65"/>
    <mergeCell ref="L65:N65"/>
    <mergeCell ref="O65:Q65"/>
    <mergeCell ref="X65:Z65"/>
    <mergeCell ref="I66:J66"/>
    <mergeCell ref="L66:N66"/>
    <mergeCell ref="O66:Q66"/>
    <mergeCell ref="X66:Z66"/>
    <mergeCell ref="I68:J68"/>
  </mergeCells>
  <conditionalFormatting sqref="A53:D53 A54:F54 O54:O66 L55:L66">
    <cfRule type="expression" dxfId="68" priority="12">
      <formula>NOT(CELL("Protect",A53))</formula>
    </cfRule>
  </conditionalFormatting>
  <conditionalFormatting sqref="A55:H66">
    <cfRule type="expression" dxfId="67" priority="5">
      <formula>NOT(CELL("Protect",A55))</formula>
    </cfRule>
  </conditionalFormatting>
  <conditionalFormatting sqref="A4:J5">
    <cfRule type="expression" dxfId="66" priority="1">
      <formula>NOT(CELL("Protect",A4))</formula>
    </cfRule>
  </conditionalFormatting>
  <conditionalFormatting sqref="A1:AD3 W4:AA5 A6:AD52">
    <cfRule type="expression" dxfId="65" priority="15">
      <formula>NOT(CELL("Protect",A1))</formula>
    </cfRule>
  </conditionalFormatting>
  <conditionalFormatting sqref="F53:I53">
    <cfRule type="expression" dxfId="64" priority="8">
      <formula>NOT(CELL("Protect",F53))</formula>
    </cfRule>
  </conditionalFormatting>
  <conditionalFormatting sqref="K53:K66">
    <cfRule type="expression" dxfId="63" priority="11">
      <formula>NOT(CELL("Protect",K53))</formula>
    </cfRule>
  </conditionalFormatting>
  <conditionalFormatting sqref="R63:S65 A67:AD68">
    <cfRule type="expression" dxfId="62" priority="13">
      <formula>NOT(CELL("Protect",A63))</formula>
    </cfRule>
  </conditionalFormatting>
  <conditionalFormatting sqref="R53:T53">
    <cfRule type="expression" dxfId="61" priority="3">
      <formula>NOT(CELL("Protect",R53))</formula>
    </cfRule>
  </conditionalFormatting>
  <conditionalFormatting sqref="T55:T56 T63 U64:U66 X64:X66 AB65:AB66">
    <cfRule type="expression" dxfId="60" priority="4">
      <formula>NOT(CELL("Protect",T55))</formula>
    </cfRule>
  </conditionalFormatting>
  <conditionalFormatting sqref="AF63:AF65">
    <cfRule type="expression" dxfId="59" priority="6">
      <formula>NOT(CELL("Protect",AF63))</formula>
    </cfRule>
  </conditionalFormatting>
  <hyperlinks>
    <hyperlink ref="J30:K31" r:id="rId1" display="Production Rate" xr:uid="{9C24EB93-66D6-4394-A3C8-2DAC6BF6554C}"/>
    <hyperlink ref="K53:M53" r:id="rId2" location="fd19-10a30.2" display="Probable Working Days" xr:uid="{C905B17F-AFB8-4D8B-A336-D1123247FE9F}"/>
  </hyperlinks>
  <pageMargins left="0.25" right="0.25" top="0.25" bottom="0.25" header="0" footer="0"/>
  <pageSetup scale="66"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72" r:id="rId6" name="Check Box 4">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K73"/>
  <sheetViews>
    <sheetView showGridLines="0" topLeftCell="A22" zoomScaleNormal="100" zoomScalePageLayoutView="50" workbookViewId="0">
      <selection activeCell="U30" sqref="U30:V30"/>
    </sheetView>
  </sheetViews>
  <sheetFormatPr defaultColWidth="9.140625" defaultRowHeight="12.75" x14ac:dyDescent="0.2"/>
  <cols>
    <col min="1" max="1" width="17.5703125" customWidth="1"/>
    <col min="2" max="7" width="10.85546875" customWidth="1"/>
    <col min="8" max="8" width="10.7109375" customWidth="1"/>
    <col min="9" max="9" width="7" customWidth="1"/>
    <col min="10" max="10" width="6.28515625" style="5" customWidth="1"/>
    <col min="11" max="11" width="7" customWidth="1"/>
    <col min="12" max="12" width="3.7109375" customWidth="1"/>
    <col min="13" max="13" width="1.28515625" customWidth="1"/>
    <col min="14" max="14" width="3.7109375" customWidth="1"/>
    <col min="15" max="15" width="1.140625" customWidth="1"/>
    <col min="16" max="16" width="3.7109375" customWidth="1"/>
    <col min="17" max="17" width="1.28515625" customWidth="1"/>
    <col min="18" max="18" width="3.7109375" customWidth="1"/>
    <col min="19" max="19" width="1.28515625" customWidth="1"/>
    <col min="20" max="20" width="3.7109375" customWidth="1"/>
    <col min="21" max="30" width="6.7109375" customWidth="1"/>
    <col min="31" max="31" width="8.28515625" customWidth="1"/>
    <col min="32" max="32" width="8.140625" customWidth="1"/>
    <col min="33" max="33" width="8.28515625" hidden="1" customWidth="1"/>
    <col min="34" max="37" width="9.140625" hidden="1" customWidth="1"/>
  </cols>
  <sheetData>
    <row r="1" spans="1:36" ht="22.5" customHeight="1" x14ac:dyDescent="0.4">
      <c r="A1" s="118" t="s">
        <v>74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6" ht="10.5" customHeight="1" x14ac:dyDescent="0.2">
      <c r="A2" s="119" t="s">
        <v>113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6" ht="2.25" customHeigh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6" x14ac:dyDescent="0.2">
      <c r="A4" s="4" t="s">
        <v>73</v>
      </c>
      <c r="B4" s="96" t="s">
        <v>72</v>
      </c>
      <c r="C4" s="96"/>
      <c r="E4" s="4" t="s">
        <v>71</v>
      </c>
      <c r="F4" s="96" t="s">
        <v>70</v>
      </c>
      <c r="G4" s="96"/>
      <c r="H4" s="5"/>
      <c r="J4" s="4" t="s">
        <v>69</v>
      </c>
      <c r="K4" s="122" t="s">
        <v>68</v>
      </c>
      <c r="L4" s="122"/>
      <c r="M4" s="122"/>
      <c r="N4" s="122"/>
      <c r="O4" s="122"/>
      <c r="P4" s="122"/>
      <c r="Q4" s="122"/>
      <c r="R4" s="122"/>
      <c r="S4" s="122"/>
      <c r="T4" s="122"/>
      <c r="U4" s="122"/>
      <c r="V4" s="122"/>
      <c r="AA4" s="4" t="s">
        <v>67</v>
      </c>
      <c r="AB4" s="123">
        <v>40526</v>
      </c>
      <c r="AC4" s="123"/>
      <c r="AD4" s="123"/>
    </row>
    <row r="5" spans="1:36" x14ac:dyDescent="0.2">
      <c r="A5" s="4" t="s">
        <v>66</v>
      </c>
      <c r="B5" s="96" t="s">
        <v>65</v>
      </c>
      <c r="C5" s="96"/>
      <c r="E5" s="4" t="s">
        <v>64</v>
      </c>
      <c r="F5" s="96" t="s">
        <v>63</v>
      </c>
      <c r="G5" s="96"/>
      <c r="J5" s="4" t="s">
        <v>62</v>
      </c>
      <c r="K5" s="122" t="s">
        <v>61</v>
      </c>
      <c r="L5" s="122"/>
      <c r="M5" s="122"/>
      <c r="N5" s="122"/>
      <c r="O5" s="122"/>
      <c r="P5" s="122"/>
      <c r="Q5" s="122"/>
      <c r="R5" s="122"/>
      <c r="S5" s="122"/>
      <c r="T5" s="122"/>
      <c r="U5" s="122"/>
      <c r="V5" s="122"/>
      <c r="AA5" s="4" t="s">
        <v>60</v>
      </c>
      <c r="AB5" s="123">
        <v>40616</v>
      </c>
      <c r="AC5" s="123"/>
      <c r="AD5" s="123"/>
    </row>
    <row r="15" spans="1:36" x14ac:dyDescent="0.2">
      <c r="AJ15" s="6"/>
    </row>
    <row r="24" spans="1:37" x14ac:dyDescent="0.2">
      <c r="AI24" s="7"/>
    </row>
    <row r="27" spans="1:37" ht="12.75" customHeight="1" x14ac:dyDescent="0.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37" ht="12.75" customHeight="1" x14ac:dyDescent="0.3">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37" ht="20.25" x14ac:dyDescent="0.3">
      <c r="A29" s="99" t="s">
        <v>59</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7" ht="15" customHeight="1" x14ac:dyDescent="0.2">
      <c r="A30" s="100" t="s">
        <v>58</v>
      </c>
      <c r="B30" s="101"/>
      <c r="C30" s="104" t="s">
        <v>57</v>
      </c>
      <c r="D30" s="105"/>
      <c r="E30" s="105"/>
      <c r="F30" s="105"/>
      <c r="G30" s="105"/>
      <c r="H30" s="89" t="s">
        <v>56</v>
      </c>
      <c r="I30" s="106" t="s">
        <v>55</v>
      </c>
      <c r="J30" s="108" t="s">
        <v>77</v>
      </c>
      <c r="K30" s="109"/>
      <c r="L30" s="112" t="s">
        <v>54</v>
      </c>
      <c r="M30" s="113"/>
      <c r="N30" s="113"/>
      <c r="O30" s="113"/>
      <c r="P30" s="113"/>
      <c r="Q30" s="113"/>
      <c r="R30" s="113"/>
      <c r="S30" s="113"/>
      <c r="T30" s="114"/>
      <c r="U30" s="94" t="s">
        <v>53</v>
      </c>
      <c r="V30" s="95"/>
      <c r="W30" s="94" t="s">
        <v>52</v>
      </c>
      <c r="X30" s="95"/>
      <c r="Y30" s="94" t="s">
        <v>51</v>
      </c>
      <c r="Z30" s="95"/>
      <c r="AA30" s="94" t="s">
        <v>50</v>
      </c>
      <c r="AB30" s="95"/>
      <c r="AC30" s="94" t="s">
        <v>49</v>
      </c>
      <c r="AD30" s="95"/>
      <c r="AJ30" s="6"/>
    </row>
    <row r="31" spans="1:37" ht="16.5" customHeight="1" x14ac:dyDescent="0.2">
      <c r="A31" s="102"/>
      <c r="B31" s="103"/>
      <c r="C31" s="8" t="str">
        <f>U30</f>
        <v>Stage 1</v>
      </c>
      <c r="D31" s="8" t="str">
        <f>W30</f>
        <v>Stage 2</v>
      </c>
      <c r="E31" s="8" t="str">
        <f>Y30</f>
        <v>Stage 3</v>
      </c>
      <c r="F31" s="8" t="str">
        <f>AA30</f>
        <v>Stage 4</v>
      </c>
      <c r="G31" s="9" t="str">
        <f>AC30</f>
        <v>Stage 5</v>
      </c>
      <c r="H31" s="77"/>
      <c r="I31" s="107"/>
      <c r="J31" s="110"/>
      <c r="K31" s="111"/>
      <c r="L31" s="115"/>
      <c r="M31" s="116"/>
      <c r="N31" s="116"/>
      <c r="O31" s="116"/>
      <c r="P31" s="116"/>
      <c r="Q31" s="116"/>
      <c r="R31" s="116"/>
      <c r="S31" s="116"/>
      <c r="T31" s="117"/>
      <c r="U31" s="10" t="s">
        <v>15</v>
      </c>
      <c r="V31" s="11" t="s">
        <v>14</v>
      </c>
      <c r="W31" s="12" t="s">
        <v>15</v>
      </c>
      <c r="X31" s="13" t="s">
        <v>14</v>
      </c>
      <c r="Y31" s="12" t="s">
        <v>15</v>
      </c>
      <c r="Z31" s="14" t="s">
        <v>14</v>
      </c>
      <c r="AA31" s="12" t="s">
        <v>15</v>
      </c>
      <c r="AB31" s="14" t="s">
        <v>14</v>
      </c>
      <c r="AC31" s="12" t="s">
        <v>15</v>
      </c>
      <c r="AD31" s="14" t="s">
        <v>14</v>
      </c>
      <c r="AG31" t="s">
        <v>48</v>
      </c>
      <c r="AH31" s="15" t="s">
        <v>47</v>
      </c>
      <c r="AI31" s="15" t="s">
        <v>46</v>
      </c>
      <c r="AJ31" s="15" t="s">
        <v>45</v>
      </c>
      <c r="AK31" t="s">
        <v>44</v>
      </c>
    </row>
    <row r="32" spans="1:37" x14ac:dyDescent="0.2">
      <c r="A32" s="120" t="s">
        <v>43</v>
      </c>
      <c r="B32" s="124"/>
      <c r="C32" s="16">
        <v>3</v>
      </c>
      <c r="D32" s="16">
        <v>1</v>
      </c>
      <c r="E32" s="16">
        <v>3</v>
      </c>
      <c r="F32" s="17">
        <v>1</v>
      </c>
      <c r="G32" s="16"/>
      <c r="H32" s="18">
        <f t="shared" ref="H32:H51" si="0">IF(AND(ISBLANK(C32),ISBLANK(D32),ISBLANK(E32),ISBLANK(F32),ISBLANK(G32)),"",SUM(C32:G32))</f>
        <v>8</v>
      </c>
      <c r="I32" s="19" t="s">
        <v>17</v>
      </c>
      <c r="J32" s="82">
        <v>1</v>
      </c>
      <c r="K32" s="83"/>
      <c r="L32" s="20">
        <f>IF(ISBLANK(C32),"",ROUNDUP(C32/$J32,0))</f>
        <v>3</v>
      </c>
      <c r="M32" s="21" t="s">
        <v>19</v>
      </c>
      <c r="N32" s="20">
        <f>IF(ISBLANK(D32),"",ROUNDUP(D32/$J32,0))</f>
        <v>1</v>
      </c>
      <c r="O32" s="21" t="s">
        <v>19</v>
      </c>
      <c r="P32" s="20">
        <f>IF(ISBLANK(E32),"",ROUNDUP(E32/$J32,0))</f>
        <v>3</v>
      </c>
      <c r="Q32" s="21" t="s">
        <v>19</v>
      </c>
      <c r="R32" s="20">
        <f>IF(ISBLANK(F32),"",ROUNDUP(F32/$J32,0))</f>
        <v>1</v>
      </c>
      <c r="S32" s="21" t="s">
        <v>19</v>
      </c>
      <c r="T32" s="20" t="str">
        <f>IF(ISBLANK(G32),"",ROUNDUP(G32/$J32,0))</f>
        <v/>
      </c>
      <c r="U32" s="22">
        <v>0</v>
      </c>
      <c r="V32" s="23">
        <f>IF(ISBLANK(U32),"",U32+L32)</f>
        <v>3</v>
      </c>
      <c r="W32" s="24">
        <v>11</v>
      </c>
      <c r="X32" s="25">
        <f t="shared" ref="X32:X51" si="1">IF(ISBLANK(W32),"",W32+N32)</f>
        <v>12</v>
      </c>
      <c r="Y32" s="24">
        <v>68</v>
      </c>
      <c r="Z32" s="25">
        <f t="shared" ref="Z32:Z51" si="2">IF(ISBLANK(Y32),"",Y32+P32)</f>
        <v>71</v>
      </c>
      <c r="AA32" s="24">
        <v>88</v>
      </c>
      <c r="AB32" s="25">
        <f t="shared" ref="AB32:AB51" si="3">IF(ISBLANK(AA32),"",AA32+R32)</f>
        <v>89</v>
      </c>
      <c r="AC32" s="24"/>
      <c r="AD32" s="25" t="str">
        <f t="shared" ref="AD32:AD51" si="4">IF(ISBLANK(AC32),"",AC32+T32)</f>
        <v/>
      </c>
      <c r="AE32" t="s">
        <v>42</v>
      </c>
      <c r="AG32">
        <f t="shared" ref="AG32:AG51" si="5">U32</f>
        <v>0</v>
      </c>
      <c r="AH32" s="26">
        <f t="shared" ref="AH32:AH51" si="6">IF(W32&gt;0,IF(V32="",W32,W32-V32),0)</f>
        <v>8</v>
      </c>
      <c r="AI32" s="26">
        <f>IF(Y32&gt;0,IF(X32="",IF(V32="",Y32,Y32-V32),Y32-X32),0)</f>
        <v>56</v>
      </c>
      <c r="AJ32" s="26">
        <f t="shared" ref="AJ32:AJ51" si="7">IF(AA32&gt;0,IF(Z32="",IF(X32="",IF(V32="",AA32,AA32-V32),AA32-X32),AA32-Z32),0)</f>
        <v>17</v>
      </c>
      <c r="AK32">
        <f t="shared" ref="AK32:AK51" si="8">IF(AC32&gt;0,IF(AB32="",IF(Z32="",IF(X32="",IF(V32="",AC32,AC32-V32),AC32-X32),AC32-Z32),AC32-AB32),0)</f>
        <v>0</v>
      </c>
    </row>
    <row r="33" spans="1:37" x14ac:dyDescent="0.2">
      <c r="A33" s="80" t="s">
        <v>41</v>
      </c>
      <c r="B33" s="81"/>
      <c r="C33" s="16">
        <v>7700</v>
      </c>
      <c r="D33" s="16"/>
      <c r="E33" s="16">
        <v>7250</v>
      </c>
      <c r="F33" s="17"/>
      <c r="G33" s="27"/>
      <c r="H33" s="18">
        <f t="shared" si="0"/>
        <v>14950</v>
      </c>
      <c r="I33" s="19" t="s">
        <v>20</v>
      </c>
      <c r="J33" s="82">
        <v>1000</v>
      </c>
      <c r="K33" s="83"/>
      <c r="L33" s="20">
        <f t="shared" ref="L33:L51" si="9">IF(ISBLANK(C33),"",ROUNDUP(C33/$J33,0))</f>
        <v>8</v>
      </c>
      <c r="M33" s="21" t="s">
        <v>19</v>
      </c>
      <c r="N33" s="20" t="str">
        <f t="shared" ref="N33:N51" si="10">IF(ISBLANK(D33),"",ROUNDUP(D33/$J33,0))</f>
        <v/>
      </c>
      <c r="O33" s="21" t="s">
        <v>19</v>
      </c>
      <c r="P33" s="20">
        <f t="shared" ref="P33:P51" si="11">IF(ISBLANK(E33),"",ROUNDUP(E33/$J33,0))</f>
        <v>8</v>
      </c>
      <c r="Q33" s="21" t="s">
        <v>19</v>
      </c>
      <c r="R33" s="20" t="str">
        <f t="shared" ref="R33:R51" si="12">IF(ISBLANK(F33),"",ROUNDUP(F33/$J33,0))</f>
        <v/>
      </c>
      <c r="S33" s="21" t="s">
        <v>19</v>
      </c>
      <c r="T33" s="20" t="str">
        <f t="shared" ref="T33:T51" si="13">IF(ISBLANK(G33),"",ROUNDUP(G33/$J33,0))</f>
        <v/>
      </c>
      <c r="U33" s="22">
        <v>3</v>
      </c>
      <c r="V33" s="23">
        <f t="shared" ref="V33:V51" si="14">IF(ISBLANK(U33),"",U33+L33)</f>
        <v>11</v>
      </c>
      <c r="W33" s="24"/>
      <c r="X33" s="25" t="str">
        <f t="shared" si="1"/>
        <v/>
      </c>
      <c r="Y33" s="24">
        <v>80</v>
      </c>
      <c r="Z33" s="25">
        <f t="shared" si="2"/>
        <v>88</v>
      </c>
      <c r="AA33" s="24"/>
      <c r="AB33" s="25" t="str">
        <f t="shared" si="3"/>
        <v/>
      </c>
      <c r="AC33" s="24"/>
      <c r="AD33" s="25" t="str">
        <f t="shared" si="4"/>
        <v/>
      </c>
      <c r="AG33">
        <f t="shared" si="5"/>
        <v>3</v>
      </c>
      <c r="AH33" s="26">
        <f t="shared" si="6"/>
        <v>0</v>
      </c>
      <c r="AI33" s="26">
        <f t="shared" ref="AI33:AI51" si="15">IF(Y33&gt;0,IF(X33="",IF(V33="",Y33,Y33-V33),Y33-X33),0)</f>
        <v>69</v>
      </c>
      <c r="AJ33" s="26">
        <f t="shared" si="7"/>
        <v>0</v>
      </c>
      <c r="AK33">
        <f t="shared" si="8"/>
        <v>0</v>
      </c>
    </row>
    <row r="34" spans="1:37" x14ac:dyDescent="0.2">
      <c r="A34" s="80" t="s">
        <v>40</v>
      </c>
      <c r="B34" s="81"/>
      <c r="C34" s="16"/>
      <c r="D34" s="16">
        <v>34000</v>
      </c>
      <c r="E34" s="16">
        <v>2000</v>
      </c>
      <c r="F34" s="17">
        <v>34000</v>
      </c>
      <c r="G34" s="27"/>
      <c r="H34" s="18">
        <f t="shared" si="0"/>
        <v>70000</v>
      </c>
      <c r="I34" s="19" t="s">
        <v>20</v>
      </c>
      <c r="J34" s="82">
        <v>4000</v>
      </c>
      <c r="K34" s="83"/>
      <c r="L34" s="20" t="str">
        <f t="shared" si="9"/>
        <v/>
      </c>
      <c r="M34" s="21" t="s">
        <v>19</v>
      </c>
      <c r="N34" s="20">
        <f t="shared" si="10"/>
        <v>9</v>
      </c>
      <c r="O34" s="21" t="s">
        <v>19</v>
      </c>
      <c r="P34" s="20">
        <f t="shared" si="11"/>
        <v>1</v>
      </c>
      <c r="Q34" s="21" t="s">
        <v>19</v>
      </c>
      <c r="R34" s="20">
        <f t="shared" si="12"/>
        <v>9</v>
      </c>
      <c r="S34" s="21" t="s">
        <v>19</v>
      </c>
      <c r="T34" s="20" t="str">
        <f t="shared" si="13"/>
        <v/>
      </c>
      <c r="U34" s="22"/>
      <c r="V34" s="23" t="str">
        <f t="shared" si="14"/>
        <v/>
      </c>
      <c r="W34" s="24">
        <v>12</v>
      </c>
      <c r="X34" s="25">
        <f t="shared" si="1"/>
        <v>21</v>
      </c>
      <c r="Y34" s="24">
        <v>70</v>
      </c>
      <c r="Z34" s="25">
        <f t="shared" si="2"/>
        <v>71</v>
      </c>
      <c r="AA34" s="24">
        <v>89</v>
      </c>
      <c r="AB34" s="25">
        <f t="shared" si="3"/>
        <v>98</v>
      </c>
      <c r="AC34" s="24"/>
      <c r="AD34" s="25" t="str">
        <f t="shared" si="4"/>
        <v/>
      </c>
      <c r="AG34">
        <f t="shared" si="5"/>
        <v>0</v>
      </c>
      <c r="AH34" s="26">
        <f t="shared" si="6"/>
        <v>12</v>
      </c>
      <c r="AI34" s="26">
        <f t="shared" si="15"/>
        <v>49</v>
      </c>
      <c r="AJ34" s="26">
        <f t="shared" si="7"/>
        <v>18</v>
      </c>
      <c r="AK34">
        <f t="shared" si="8"/>
        <v>0</v>
      </c>
    </row>
    <row r="35" spans="1:37" x14ac:dyDescent="0.2">
      <c r="A35" s="80" t="s">
        <v>39</v>
      </c>
      <c r="B35" s="81"/>
      <c r="C35" s="16">
        <v>500</v>
      </c>
      <c r="D35" s="16">
        <v>1550</v>
      </c>
      <c r="E35" s="16">
        <v>150</v>
      </c>
      <c r="F35" s="17">
        <v>500</v>
      </c>
      <c r="G35" s="27"/>
      <c r="H35" s="18">
        <f t="shared" si="0"/>
        <v>2700</v>
      </c>
      <c r="I35" s="19" t="s">
        <v>25</v>
      </c>
      <c r="J35" s="82">
        <v>400</v>
      </c>
      <c r="K35" s="83"/>
      <c r="L35" s="20">
        <f t="shared" si="9"/>
        <v>2</v>
      </c>
      <c r="M35" s="21" t="s">
        <v>19</v>
      </c>
      <c r="N35" s="20">
        <f t="shared" si="10"/>
        <v>4</v>
      </c>
      <c r="O35" s="21" t="s">
        <v>19</v>
      </c>
      <c r="P35" s="20">
        <f t="shared" si="11"/>
        <v>1</v>
      </c>
      <c r="Q35" s="21" t="s">
        <v>19</v>
      </c>
      <c r="R35" s="20">
        <f t="shared" si="12"/>
        <v>2</v>
      </c>
      <c r="S35" s="21" t="s">
        <v>19</v>
      </c>
      <c r="T35" s="20" t="str">
        <f t="shared" si="13"/>
        <v/>
      </c>
      <c r="U35" s="22">
        <v>3</v>
      </c>
      <c r="V35" s="23">
        <f t="shared" si="14"/>
        <v>5</v>
      </c>
      <c r="W35" s="24">
        <v>14</v>
      </c>
      <c r="X35" s="25">
        <f t="shared" si="1"/>
        <v>18</v>
      </c>
      <c r="Y35" s="24">
        <v>71</v>
      </c>
      <c r="Z35" s="25">
        <f t="shared" si="2"/>
        <v>72</v>
      </c>
      <c r="AA35" s="24">
        <v>91</v>
      </c>
      <c r="AB35" s="25">
        <f t="shared" si="3"/>
        <v>93</v>
      </c>
      <c r="AC35" s="24"/>
      <c r="AD35" s="25" t="str">
        <f t="shared" si="4"/>
        <v/>
      </c>
      <c r="AG35">
        <f t="shared" si="5"/>
        <v>3</v>
      </c>
      <c r="AH35" s="26">
        <f t="shared" si="6"/>
        <v>9</v>
      </c>
      <c r="AI35" s="26">
        <f t="shared" si="15"/>
        <v>53</v>
      </c>
      <c r="AJ35" s="26">
        <f t="shared" si="7"/>
        <v>19</v>
      </c>
      <c r="AK35">
        <f t="shared" si="8"/>
        <v>0</v>
      </c>
    </row>
    <row r="36" spans="1:37" x14ac:dyDescent="0.2">
      <c r="A36" s="80" t="s">
        <v>38</v>
      </c>
      <c r="B36" s="81"/>
      <c r="C36" s="16"/>
      <c r="D36" s="16">
        <v>8</v>
      </c>
      <c r="E36" s="16"/>
      <c r="F36" s="17">
        <v>8</v>
      </c>
      <c r="G36" s="27"/>
      <c r="H36" s="18">
        <f t="shared" si="0"/>
        <v>16</v>
      </c>
      <c r="I36" s="19" t="s">
        <v>34</v>
      </c>
      <c r="J36" s="82">
        <v>7</v>
      </c>
      <c r="K36" s="83"/>
      <c r="L36" s="20" t="str">
        <f t="shared" si="9"/>
        <v/>
      </c>
      <c r="M36" s="21" t="s">
        <v>19</v>
      </c>
      <c r="N36" s="20">
        <f t="shared" si="10"/>
        <v>2</v>
      </c>
      <c r="O36" s="21" t="s">
        <v>19</v>
      </c>
      <c r="P36" s="20" t="str">
        <f t="shared" si="11"/>
        <v/>
      </c>
      <c r="Q36" s="21" t="s">
        <v>19</v>
      </c>
      <c r="R36" s="20">
        <f t="shared" si="12"/>
        <v>2</v>
      </c>
      <c r="S36" s="21" t="s">
        <v>19</v>
      </c>
      <c r="T36" s="20" t="str">
        <f t="shared" si="13"/>
        <v/>
      </c>
      <c r="U36" s="22"/>
      <c r="V36" s="23" t="str">
        <f t="shared" si="14"/>
        <v/>
      </c>
      <c r="W36" s="24">
        <v>18</v>
      </c>
      <c r="X36" s="25">
        <f t="shared" si="1"/>
        <v>20</v>
      </c>
      <c r="Y36" s="24"/>
      <c r="Z36" s="25" t="str">
        <f t="shared" si="2"/>
        <v/>
      </c>
      <c r="AA36" s="24">
        <v>93</v>
      </c>
      <c r="AB36" s="25">
        <f t="shared" si="3"/>
        <v>95</v>
      </c>
      <c r="AC36" s="24"/>
      <c r="AD36" s="25" t="str">
        <f t="shared" si="4"/>
        <v/>
      </c>
      <c r="AG36">
        <f t="shared" si="5"/>
        <v>0</v>
      </c>
      <c r="AH36" s="26">
        <f t="shared" si="6"/>
        <v>18</v>
      </c>
      <c r="AI36" s="26">
        <f t="shared" si="15"/>
        <v>0</v>
      </c>
      <c r="AJ36" s="26">
        <f t="shared" si="7"/>
        <v>73</v>
      </c>
      <c r="AK36">
        <f t="shared" si="8"/>
        <v>0</v>
      </c>
    </row>
    <row r="37" spans="1:37" x14ac:dyDescent="0.2">
      <c r="A37" s="80" t="s">
        <v>37</v>
      </c>
      <c r="B37" s="81"/>
      <c r="C37" s="16"/>
      <c r="D37" s="16">
        <v>6800</v>
      </c>
      <c r="E37" s="16">
        <v>600</v>
      </c>
      <c r="F37" s="17">
        <v>2900</v>
      </c>
      <c r="G37" s="27"/>
      <c r="H37" s="18">
        <f t="shared" si="0"/>
        <v>10300</v>
      </c>
      <c r="I37" s="19" t="s">
        <v>25</v>
      </c>
      <c r="J37" s="82">
        <v>200</v>
      </c>
      <c r="K37" s="83"/>
      <c r="L37" s="20" t="str">
        <f t="shared" si="9"/>
        <v/>
      </c>
      <c r="M37" s="21" t="s">
        <v>19</v>
      </c>
      <c r="N37" s="20">
        <f t="shared" si="10"/>
        <v>34</v>
      </c>
      <c r="O37" s="21" t="s">
        <v>19</v>
      </c>
      <c r="P37" s="20">
        <f t="shared" si="11"/>
        <v>3</v>
      </c>
      <c r="Q37" s="21" t="s">
        <v>19</v>
      </c>
      <c r="R37" s="20">
        <f t="shared" si="12"/>
        <v>15</v>
      </c>
      <c r="S37" s="21" t="s">
        <v>19</v>
      </c>
      <c r="T37" s="20" t="str">
        <f t="shared" si="13"/>
        <v/>
      </c>
      <c r="U37" s="22"/>
      <c r="V37" s="23" t="str">
        <f t="shared" si="14"/>
        <v/>
      </c>
      <c r="W37" s="24">
        <v>13</v>
      </c>
      <c r="X37" s="25">
        <f t="shared" si="1"/>
        <v>47</v>
      </c>
      <c r="Y37" s="24">
        <v>72</v>
      </c>
      <c r="Z37" s="25">
        <f t="shared" si="2"/>
        <v>75</v>
      </c>
      <c r="AA37" s="24">
        <v>93</v>
      </c>
      <c r="AB37" s="25">
        <f t="shared" si="3"/>
        <v>108</v>
      </c>
      <c r="AC37" s="24"/>
      <c r="AD37" s="25" t="str">
        <f t="shared" si="4"/>
        <v/>
      </c>
      <c r="AG37">
        <f t="shared" si="5"/>
        <v>0</v>
      </c>
      <c r="AH37" s="26">
        <f t="shared" si="6"/>
        <v>13</v>
      </c>
      <c r="AI37" s="26">
        <f t="shared" si="15"/>
        <v>25</v>
      </c>
      <c r="AJ37" s="26">
        <f t="shared" si="7"/>
        <v>18</v>
      </c>
      <c r="AK37">
        <f t="shared" si="8"/>
        <v>0</v>
      </c>
    </row>
    <row r="38" spans="1:37" x14ac:dyDescent="0.2">
      <c r="A38" s="80" t="s">
        <v>36</v>
      </c>
      <c r="B38" s="81"/>
      <c r="C38" s="16"/>
      <c r="D38" s="16">
        <v>4000</v>
      </c>
      <c r="E38" s="16">
        <v>650</v>
      </c>
      <c r="F38" s="17">
        <v>4000</v>
      </c>
      <c r="G38" s="27"/>
      <c r="H38" s="18">
        <f t="shared" si="0"/>
        <v>8650</v>
      </c>
      <c r="I38" s="19" t="s">
        <v>25</v>
      </c>
      <c r="J38" s="82">
        <v>400</v>
      </c>
      <c r="K38" s="83"/>
      <c r="L38" s="20" t="str">
        <f t="shared" si="9"/>
        <v/>
      </c>
      <c r="M38" s="21" t="s">
        <v>19</v>
      </c>
      <c r="N38" s="20">
        <f t="shared" si="10"/>
        <v>10</v>
      </c>
      <c r="O38" s="21" t="s">
        <v>19</v>
      </c>
      <c r="P38" s="20">
        <f t="shared" si="11"/>
        <v>2</v>
      </c>
      <c r="Q38" s="21" t="s">
        <v>19</v>
      </c>
      <c r="R38" s="20">
        <f t="shared" si="12"/>
        <v>10</v>
      </c>
      <c r="S38" s="21" t="s">
        <v>19</v>
      </c>
      <c r="T38" s="20" t="str">
        <f t="shared" si="13"/>
        <v/>
      </c>
      <c r="U38" s="22"/>
      <c r="V38" s="23" t="str">
        <f t="shared" si="14"/>
        <v/>
      </c>
      <c r="W38" s="24">
        <v>32</v>
      </c>
      <c r="X38" s="25">
        <f t="shared" si="1"/>
        <v>42</v>
      </c>
      <c r="Y38" s="24">
        <v>75</v>
      </c>
      <c r="Z38" s="25">
        <f t="shared" si="2"/>
        <v>77</v>
      </c>
      <c r="AA38" s="24">
        <v>95</v>
      </c>
      <c r="AB38" s="25">
        <f t="shared" si="3"/>
        <v>105</v>
      </c>
      <c r="AC38" s="24"/>
      <c r="AD38" s="25" t="str">
        <f t="shared" si="4"/>
        <v/>
      </c>
      <c r="AG38">
        <f t="shared" si="5"/>
        <v>0</v>
      </c>
      <c r="AH38" s="26">
        <f t="shared" si="6"/>
        <v>32</v>
      </c>
      <c r="AI38" s="26">
        <f t="shared" si="15"/>
        <v>33</v>
      </c>
      <c r="AJ38" s="26">
        <f t="shared" si="7"/>
        <v>18</v>
      </c>
      <c r="AK38">
        <f t="shared" si="8"/>
        <v>0</v>
      </c>
    </row>
    <row r="39" spans="1:37" x14ac:dyDescent="0.2">
      <c r="A39" s="80" t="s">
        <v>35</v>
      </c>
      <c r="B39" s="81"/>
      <c r="C39" s="16"/>
      <c r="D39" s="16">
        <v>72</v>
      </c>
      <c r="E39" s="16">
        <v>23</v>
      </c>
      <c r="F39" s="17">
        <v>93</v>
      </c>
      <c r="G39" s="27"/>
      <c r="H39" s="18">
        <f t="shared" si="0"/>
        <v>188</v>
      </c>
      <c r="I39" s="19" t="s">
        <v>34</v>
      </c>
      <c r="J39" s="82">
        <v>10</v>
      </c>
      <c r="K39" s="83"/>
      <c r="L39" s="20" t="str">
        <f t="shared" si="9"/>
        <v/>
      </c>
      <c r="M39" s="21" t="s">
        <v>19</v>
      </c>
      <c r="N39" s="20">
        <f t="shared" si="10"/>
        <v>8</v>
      </c>
      <c r="O39" s="21" t="s">
        <v>19</v>
      </c>
      <c r="P39" s="20">
        <f t="shared" si="11"/>
        <v>3</v>
      </c>
      <c r="Q39" s="21" t="s">
        <v>19</v>
      </c>
      <c r="R39" s="20">
        <f t="shared" si="12"/>
        <v>10</v>
      </c>
      <c r="S39" s="21" t="s">
        <v>19</v>
      </c>
      <c r="T39" s="20" t="str">
        <f t="shared" si="13"/>
        <v/>
      </c>
      <c r="U39" s="22"/>
      <c r="V39" s="23" t="str">
        <f t="shared" si="14"/>
        <v/>
      </c>
      <c r="W39" s="24">
        <v>42</v>
      </c>
      <c r="X39" s="25">
        <f t="shared" si="1"/>
        <v>50</v>
      </c>
      <c r="Y39" s="24">
        <v>77</v>
      </c>
      <c r="Z39" s="25">
        <f t="shared" si="2"/>
        <v>80</v>
      </c>
      <c r="AA39" s="24">
        <v>105</v>
      </c>
      <c r="AB39" s="25">
        <f t="shared" si="3"/>
        <v>115</v>
      </c>
      <c r="AC39" s="24"/>
      <c r="AD39" s="25" t="str">
        <f t="shared" si="4"/>
        <v/>
      </c>
      <c r="AG39">
        <f t="shared" si="5"/>
        <v>0</v>
      </c>
      <c r="AH39" s="26">
        <f t="shared" si="6"/>
        <v>42</v>
      </c>
      <c r="AI39" s="26">
        <f t="shared" si="15"/>
        <v>27</v>
      </c>
      <c r="AJ39" s="26">
        <f t="shared" si="7"/>
        <v>25</v>
      </c>
      <c r="AK39">
        <f t="shared" si="8"/>
        <v>0</v>
      </c>
    </row>
    <row r="40" spans="1:37" x14ac:dyDescent="0.2">
      <c r="A40" s="80" t="s">
        <v>33</v>
      </c>
      <c r="B40" s="81"/>
      <c r="C40" s="16"/>
      <c r="D40" s="16">
        <v>23</v>
      </c>
      <c r="E40" s="16">
        <v>20</v>
      </c>
      <c r="F40" s="17">
        <v>18</v>
      </c>
      <c r="G40" s="27"/>
      <c r="H40" s="18">
        <f t="shared" si="0"/>
        <v>61</v>
      </c>
      <c r="I40" s="19" t="s">
        <v>17</v>
      </c>
      <c r="J40" s="82">
        <v>1</v>
      </c>
      <c r="K40" s="83"/>
      <c r="L40" s="20" t="str">
        <f t="shared" si="9"/>
        <v/>
      </c>
      <c r="M40" s="21" t="s">
        <v>19</v>
      </c>
      <c r="N40" s="20">
        <f t="shared" si="10"/>
        <v>23</v>
      </c>
      <c r="O40" s="21" t="s">
        <v>19</v>
      </c>
      <c r="P40" s="20">
        <f t="shared" si="11"/>
        <v>20</v>
      </c>
      <c r="Q40" s="21" t="s">
        <v>19</v>
      </c>
      <c r="R40" s="20">
        <f t="shared" si="12"/>
        <v>18</v>
      </c>
      <c r="S40" s="21" t="s">
        <v>19</v>
      </c>
      <c r="T40" s="20" t="str">
        <f t="shared" si="13"/>
        <v/>
      </c>
      <c r="U40" s="22"/>
      <c r="V40" s="23" t="str">
        <f t="shared" si="14"/>
        <v/>
      </c>
      <c r="W40" s="24">
        <v>45</v>
      </c>
      <c r="X40" s="25">
        <f t="shared" si="1"/>
        <v>68</v>
      </c>
      <c r="Y40" s="24">
        <v>68</v>
      </c>
      <c r="Z40" s="25">
        <f t="shared" si="2"/>
        <v>88</v>
      </c>
      <c r="AA40" s="24">
        <v>88</v>
      </c>
      <c r="AB40" s="25">
        <f t="shared" si="3"/>
        <v>106</v>
      </c>
      <c r="AC40" s="24"/>
      <c r="AD40" s="25" t="str">
        <f t="shared" si="4"/>
        <v/>
      </c>
      <c r="AG40">
        <f t="shared" si="5"/>
        <v>0</v>
      </c>
      <c r="AH40" s="26">
        <f t="shared" si="6"/>
        <v>45</v>
      </c>
      <c r="AI40" s="26">
        <f t="shared" si="15"/>
        <v>0</v>
      </c>
      <c r="AJ40" s="26">
        <f t="shared" si="7"/>
        <v>0</v>
      </c>
      <c r="AK40">
        <f t="shared" si="8"/>
        <v>0</v>
      </c>
    </row>
    <row r="41" spans="1:37" x14ac:dyDescent="0.2">
      <c r="A41" s="80" t="s">
        <v>32</v>
      </c>
      <c r="B41" s="81"/>
      <c r="C41" s="16"/>
      <c r="D41" s="16">
        <v>42000</v>
      </c>
      <c r="E41" s="16"/>
      <c r="F41" s="17">
        <v>41000</v>
      </c>
      <c r="G41" s="27">
        <v>5000</v>
      </c>
      <c r="H41" s="18">
        <f t="shared" si="0"/>
        <v>88000</v>
      </c>
      <c r="I41" s="19" t="s">
        <v>31</v>
      </c>
      <c r="J41" s="82">
        <v>2000</v>
      </c>
      <c r="K41" s="83"/>
      <c r="L41" s="20" t="str">
        <f t="shared" si="9"/>
        <v/>
      </c>
      <c r="M41" s="21" t="s">
        <v>19</v>
      </c>
      <c r="N41" s="20">
        <f t="shared" si="10"/>
        <v>21</v>
      </c>
      <c r="O41" s="21" t="s">
        <v>19</v>
      </c>
      <c r="P41" s="20" t="str">
        <f t="shared" si="11"/>
        <v/>
      </c>
      <c r="Q41" s="21" t="s">
        <v>19</v>
      </c>
      <c r="R41" s="20">
        <f t="shared" si="12"/>
        <v>21</v>
      </c>
      <c r="S41" s="21" t="s">
        <v>19</v>
      </c>
      <c r="T41" s="20">
        <f t="shared" si="13"/>
        <v>3</v>
      </c>
      <c r="U41" s="22"/>
      <c r="V41" s="23" t="str">
        <f t="shared" si="14"/>
        <v/>
      </c>
      <c r="W41" s="24">
        <v>29</v>
      </c>
      <c r="X41" s="25">
        <f t="shared" si="1"/>
        <v>50</v>
      </c>
      <c r="Y41" s="24"/>
      <c r="Z41" s="25" t="str">
        <f t="shared" si="2"/>
        <v/>
      </c>
      <c r="AA41" s="24">
        <v>105</v>
      </c>
      <c r="AB41" s="25">
        <f t="shared" si="3"/>
        <v>126</v>
      </c>
      <c r="AC41" s="24">
        <v>136</v>
      </c>
      <c r="AD41" s="25">
        <f t="shared" si="4"/>
        <v>139</v>
      </c>
      <c r="AG41">
        <f t="shared" si="5"/>
        <v>0</v>
      </c>
      <c r="AH41" s="26">
        <f t="shared" si="6"/>
        <v>29</v>
      </c>
      <c r="AI41" s="26">
        <f t="shared" si="15"/>
        <v>0</v>
      </c>
      <c r="AJ41" s="26">
        <f t="shared" si="7"/>
        <v>55</v>
      </c>
      <c r="AK41">
        <f t="shared" si="8"/>
        <v>10</v>
      </c>
    </row>
    <row r="42" spans="1:37" x14ac:dyDescent="0.2">
      <c r="A42" s="80" t="s">
        <v>30</v>
      </c>
      <c r="B42" s="81"/>
      <c r="C42" s="16"/>
      <c r="D42" s="16">
        <v>37500</v>
      </c>
      <c r="E42" s="16"/>
      <c r="F42" s="17">
        <v>35500</v>
      </c>
      <c r="G42" s="27">
        <v>6100</v>
      </c>
      <c r="H42" s="18">
        <f t="shared" si="0"/>
        <v>79100</v>
      </c>
      <c r="I42" s="28" t="s">
        <v>28</v>
      </c>
      <c r="J42" s="82">
        <v>2000</v>
      </c>
      <c r="K42" s="83"/>
      <c r="L42" s="20" t="str">
        <f t="shared" si="9"/>
        <v/>
      </c>
      <c r="M42" s="21" t="s">
        <v>19</v>
      </c>
      <c r="N42" s="20">
        <f t="shared" si="10"/>
        <v>19</v>
      </c>
      <c r="O42" s="21" t="s">
        <v>19</v>
      </c>
      <c r="P42" s="20" t="str">
        <f t="shared" si="11"/>
        <v/>
      </c>
      <c r="Q42" s="21" t="s">
        <v>19</v>
      </c>
      <c r="R42" s="20">
        <f t="shared" si="12"/>
        <v>18</v>
      </c>
      <c r="S42" s="21" t="s">
        <v>19</v>
      </c>
      <c r="T42" s="20">
        <f t="shared" si="13"/>
        <v>4</v>
      </c>
      <c r="U42" s="22"/>
      <c r="V42" s="23" t="str">
        <f t="shared" si="14"/>
        <v/>
      </c>
      <c r="W42" s="24">
        <v>38</v>
      </c>
      <c r="X42" s="25">
        <f t="shared" si="1"/>
        <v>57</v>
      </c>
      <c r="Y42" s="24"/>
      <c r="Z42" s="25" t="str">
        <f t="shared" si="2"/>
        <v/>
      </c>
      <c r="AA42" s="24">
        <v>110</v>
      </c>
      <c r="AB42" s="25">
        <f t="shared" si="3"/>
        <v>128</v>
      </c>
      <c r="AC42" s="24">
        <v>137</v>
      </c>
      <c r="AD42" s="25">
        <f t="shared" si="4"/>
        <v>141</v>
      </c>
      <c r="AG42">
        <f t="shared" si="5"/>
        <v>0</v>
      </c>
      <c r="AH42" s="26">
        <f t="shared" si="6"/>
        <v>38</v>
      </c>
      <c r="AI42" s="26">
        <f t="shared" si="15"/>
        <v>0</v>
      </c>
      <c r="AJ42" s="26">
        <f t="shared" si="7"/>
        <v>53</v>
      </c>
      <c r="AK42">
        <f t="shared" si="8"/>
        <v>9</v>
      </c>
    </row>
    <row r="43" spans="1:37" x14ac:dyDescent="0.2">
      <c r="A43" s="80" t="s">
        <v>29</v>
      </c>
      <c r="B43" s="81"/>
      <c r="C43" s="16"/>
      <c r="D43" s="16">
        <v>21000</v>
      </c>
      <c r="E43" s="16"/>
      <c r="F43" s="17">
        <v>21000</v>
      </c>
      <c r="G43" s="27">
        <v>3450</v>
      </c>
      <c r="H43" s="18">
        <f t="shared" si="0"/>
        <v>45450</v>
      </c>
      <c r="I43" s="28" t="s">
        <v>28</v>
      </c>
      <c r="J43" s="82">
        <v>2000</v>
      </c>
      <c r="K43" s="83"/>
      <c r="L43" s="20" t="str">
        <f t="shared" si="9"/>
        <v/>
      </c>
      <c r="M43" s="21" t="s">
        <v>19</v>
      </c>
      <c r="N43" s="20">
        <f t="shared" si="10"/>
        <v>11</v>
      </c>
      <c r="O43" s="21" t="s">
        <v>19</v>
      </c>
      <c r="P43" s="20" t="str">
        <f t="shared" si="11"/>
        <v/>
      </c>
      <c r="Q43" s="21" t="s">
        <v>19</v>
      </c>
      <c r="R43" s="20">
        <f t="shared" si="12"/>
        <v>11</v>
      </c>
      <c r="S43" s="21" t="s">
        <v>19</v>
      </c>
      <c r="T43" s="20">
        <f t="shared" si="13"/>
        <v>2</v>
      </c>
      <c r="U43" s="22"/>
      <c r="V43" s="23" t="str">
        <f t="shared" si="14"/>
        <v/>
      </c>
      <c r="W43" s="24">
        <v>47</v>
      </c>
      <c r="X43" s="25">
        <f t="shared" si="1"/>
        <v>58</v>
      </c>
      <c r="Y43" s="24"/>
      <c r="Z43" s="25" t="str">
        <f t="shared" si="2"/>
        <v/>
      </c>
      <c r="AA43" s="24">
        <v>113</v>
      </c>
      <c r="AB43" s="25">
        <f t="shared" si="3"/>
        <v>124</v>
      </c>
      <c r="AC43" s="24">
        <v>141</v>
      </c>
      <c r="AD43" s="25">
        <f t="shared" si="4"/>
        <v>143</v>
      </c>
      <c r="AG43">
        <f t="shared" si="5"/>
        <v>0</v>
      </c>
      <c r="AH43" s="26">
        <f t="shared" si="6"/>
        <v>47</v>
      </c>
      <c r="AI43" s="26">
        <f t="shared" si="15"/>
        <v>0</v>
      </c>
      <c r="AJ43" s="26">
        <f t="shared" si="7"/>
        <v>55</v>
      </c>
      <c r="AK43">
        <f t="shared" si="8"/>
        <v>17</v>
      </c>
    </row>
    <row r="44" spans="1:37" x14ac:dyDescent="0.2">
      <c r="A44" s="80" t="s">
        <v>27</v>
      </c>
      <c r="B44" s="81"/>
      <c r="C44" s="16"/>
      <c r="D44" s="16">
        <v>33500</v>
      </c>
      <c r="E44" s="16"/>
      <c r="F44" s="17">
        <v>33500</v>
      </c>
      <c r="G44" s="27">
        <v>6850</v>
      </c>
      <c r="H44" s="18">
        <f t="shared" si="0"/>
        <v>73850</v>
      </c>
      <c r="I44" s="28" t="s">
        <v>20</v>
      </c>
      <c r="J44" s="82">
        <v>3500</v>
      </c>
      <c r="K44" s="83"/>
      <c r="L44" s="20" t="str">
        <f t="shared" si="9"/>
        <v/>
      </c>
      <c r="M44" s="21" t="s">
        <v>19</v>
      </c>
      <c r="N44" s="20">
        <f t="shared" si="10"/>
        <v>10</v>
      </c>
      <c r="O44" s="21" t="s">
        <v>19</v>
      </c>
      <c r="P44" s="20" t="str">
        <f t="shared" si="11"/>
        <v/>
      </c>
      <c r="Q44" s="21" t="s">
        <v>19</v>
      </c>
      <c r="R44" s="20">
        <f t="shared" si="12"/>
        <v>10</v>
      </c>
      <c r="S44" s="21" t="s">
        <v>19</v>
      </c>
      <c r="T44" s="20">
        <f t="shared" si="13"/>
        <v>2</v>
      </c>
      <c r="U44" s="22"/>
      <c r="V44" s="23" t="str">
        <f t="shared" si="14"/>
        <v/>
      </c>
      <c r="W44" s="24">
        <v>49</v>
      </c>
      <c r="X44" s="25">
        <f t="shared" si="1"/>
        <v>59</v>
      </c>
      <c r="Y44" s="24"/>
      <c r="Z44" s="25" t="str">
        <f t="shared" si="2"/>
        <v/>
      </c>
      <c r="AA44" s="24">
        <v>117</v>
      </c>
      <c r="AB44" s="25">
        <f t="shared" si="3"/>
        <v>127</v>
      </c>
      <c r="AC44" s="24">
        <v>143</v>
      </c>
      <c r="AD44" s="25">
        <f t="shared" si="4"/>
        <v>145</v>
      </c>
      <c r="AG44">
        <f t="shared" si="5"/>
        <v>0</v>
      </c>
      <c r="AH44" s="26">
        <f t="shared" si="6"/>
        <v>49</v>
      </c>
      <c r="AI44" s="26">
        <f t="shared" si="15"/>
        <v>0</v>
      </c>
      <c r="AJ44" s="26">
        <f t="shared" si="7"/>
        <v>58</v>
      </c>
      <c r="AK44">
        <f t="shared" si="8"/>
        <v>16</v>
      </c>
    </row>
    <row r="45" spans="1:37" x14ac:dyDescent="0.2">
      <c r="A45" s="80" t="s">
        <v>26</v>
      </c>
      <c r="B45" s="81"/>
      <c r="C45" s="16"/>
      <c r="D45" s="16">
        <v>8400</v>
      </c>
      <c r="E45" s="16"/>
      <c r="F45" s="17">
        <v>8400</v>
      </c>
      <c r="G45" s="27">
        <v>16000</v>
      </c>
      <c r="H45" s="18">
        <f t="shared" si="0"/>
        <v>32800</v>
      </c>
      <c r="I45" s="28" t="s">
        <v>25</v>
      </c>
      <c r="J45" s="82">
        <v>2000</v>
      </c>
      <c r="K45" s="83"/>
      <c r="L45" s="20" t="str">
        <f t="shared" si="9"/>
        <v/>
      </c>
      <c r="M45" s="21" t="s">
        <v>19</v>
      </c>
      <c r="N45" s="20">
        <f t="shared" si="10"/>
        <v>5</v>
      </c>
      <c r="O45" s="21" t="s">
        <v>19</v>
      </c>
      <c r="P45" s="20" t="str">
        <f t="shared" si="11"/>
        <v/>
      </c>
      <c r="Q45" s="21" t="s">
        <v>19</v>
      </c>
      <c r="R45" s="20">
        <f t="shared" si="12"/>
        <v>5</v>
      </c>
      <c r="S45" s="21" t="s">
        <v>19</v>
      </c>
      <c r="T45" s="20">
        <f t="shared" si="13"/>
        <v>8</v>
      </c>
      <c r="U45" s="22"/>
      <c r="V45" s="23" t="str">
        <f t="shared" si="14"/>
        <v/>
      </c>
      <c r="W45" s="24">
        <v>56</v>
      </c>
      <c r="X45" s="25">
        <f t="shared" si="1"/>
        <v>61</v>
      </c>
      <c r="Y45" s="24"/>
      <c r="Z45" s="25" t="str">
        <f t="shared" si="2"/>
        <v/>
      </c>
      <c r="AA45" s="24">
        <v>124</v>
      </c>
      <c r="AB45" s="25">
        <f t="shared" si="3"/>
        <v>129</v>
      </c>
      <c r="AC45" s="24">
        <v>144</v>
      </c>
      <c r="AD45" s="25">
        <f t="shared" si="4"/>
        <v>152</v>
      </c>
      <c r="AG45">
        <f t="shared" si="5"/>
        <v>0</v>
      </c>
      <c r="AH45" s="26">
        <f t="shared" si="6"/>
        <v>56</v>
      </c>
      <c r="AI45" s="26">
        <f t="shared" si="15"/>
        <v>0</v>
      </c>
      <c r="AJ45" s="26">
        <f t="shared" si="7"/>
        <v>63</v>
      </c>
      <c r="AK45">
        <f t="shared" si="8"/>
        <v>15</v>
      </c>
    </row>
    <row r="46" spans="1:37" x14ac:dyDescent="0.2">
      <c r="A46" s="92" t="s">
        <v>24</v>
      </c>
      <c r="B46" s="125"/>
      <c r="C46" s="16"/>
      <c r="D46" s="16">
        <v>2000</v>
      </c>
      <c r="E46" s="16"/>
      <c r="F46" s="17">
        <v>2000</v>
      </c>
      <c r="G46" s="27"/>
      <c r="H46" s="18">
        <f t="shared" si="0"/>
        <v>4000</v>
      </c>
      <c r="I46" s="19" t="s">
        <v>23</v>
      </c>
      <c r="J46" s="82">
        <v>500</v>
      </c>
      <c r="K46" s="83"/>
      <c r="L46" s="20" t="str">
        <f t="shared" si="9"/>
        <v/>
      </c>
      <c r="M46" s="21" t="s">
        <v>19</v>
      </c>
      <c r="N46" s="20">
        <f t="shared" si="10"/>
        <v>4</v>
      </c>
      <c r="O46" s="21" t="s">
        <v>19</v>
      </c>
      <c r="P46" s="20" t="str">
        <f t="shared" si="11"/>
        <v/>
      </c>
      <c r="Q46" s="21" t="s">
        <v>19</v>
      </c>
      <c r="R46" s="20">
        <f t="shared" si="12"/>
        <v>4</v>
      </c>
      <c r="S46" s="21" t="s">
        <v>19</v>
      </c>
      <c r="T46" s="20" t="str">
        <f t="shared" si="13"/>
        <v/>
      </c>
      <c r="U46" s="22"/>
      <c r="V46" s="23" t="str">
        <f t="shared" si="14"/>
        <v/>
      </c>
      <c r="W46" s="24">
        <v>59</v>
      </c>
      <c r="X46" s="25">
        <f t="shared" si="1"/>
        <v>63</v>
      </c>
      <c r="Y46" s="24"/>
      <c r="Z46" s="25" t="str">
        <f t="shared" si="2"/>
        <v/>
      </c>
      <c r="AA46" s="24">
        <v>127</v>
      </c>
      <c r="AB46" s="25">
        <f t="shared" si="3"/>
        <v>131</v>
      </c>
      <c r="AC46" s="24"/>
      <c r="AD46" s="25" t="str">
        <f t="shared" si="4"/>
        <v/>
      </c>
      <c r="AG46">
        <f t="shared" si="5"/>
        <v>0</v>
      </c>
      <c r="AH46" s="26">
        <f t="shared" si="6"/>
        <v>59</v>
      </c>
      <c r="AI46" s="26">
        <f t="shared" si="15"/>
        <v>0</v>
      </c>
      <c r="AJ46" s="26">
        <f t="shared" si="7"/>
        <v>64</v>
      </c>
      <c r="AK46">
        <f t="shared" si="8"/>
        <v>0</v>
      </c>
    </row>
    <row r="47" spans="1:37" x14ac:dyDescent="0.2">
      <c r="A47" s="80" t="s">
        <v>22</v>
      </c>
      <c r="B47" s="81"/>
      <c r="C47" s="16"/>
      <c r="D47" s="16">
        <v>1100</v>
      </c>
      <c r="E47" s="16"/>
      <c r="F47" s="17">
        <v>500</v>
      </c>
      <c r="G47" s="27"/>
      <c r="H47" s="18">
        <f t="shared" si="0"/>
        <v>1600</v>
      </c>
      <c r="I47" s="29" t="s">
        <v>20</v>
      </c>
      <c r="J47" s="82">
        <v>150</v>
      </c>
      <c r="K47" s="83"/>
      <c r="L47" s="20" t="str">
        <f t="shared" si="9"/>
        <v/>
      </c>
      <c r="M47" s="21" t="s">
        <v>19</v>
      </c>
      <c r="N47" s="20">
        <f t="shared" si="10"/>
        <v>8</v>
      </c>
      <c r="O47" s="21" t="s">
        <v>19</v>
      </c>
      <c r="P47" s="20" t="str">
        <f t="shared" si="11"/>
        <v/>
      </c>
      <c r="Q47" s="21" t="s">
        <v>19</v>
      </c>
      <c r="R47" s="20">
        <f t="shared" si="12"/>
        <v>4</v>
      </c>
      <c r="S47" s="21" t="s">
        <v>19</v>
      </c>
      <c r="T47" s="20" t="str">
        <f t="shared" si="13"/>
        <v/>
      </c>
      <c r="U47" s="22"/>
      <c r="V47" s="23" t="str">
        <f t="shared" si="14"/>
        <v/>
      </c>
      <c r="W47" s="24">
        <v>57</v>
      </c>
      <c r="X47" s="25">
        <f t="shared" si="1"/>
        <v>65</v>
      </c>
      <c r="Y47" s="24"/>
      <c r="Z47" s="25" t="str">
        <f t="shared" si="2"/>
        <v/>
      </c>
      <c r="AA47" s="24">
        <v>129</v>
      </c>
      <c r="AB47" s="25">
        <f t="shared" si="3"/>
        <v>133</v>
      </c>
      <c r="AC47" s="24"/>
      <c r="AD47" s="25" t="str">
        <f t="shared" si="4"/>
        <v/>
      </c>
      <c r="AG47">
        <f t="shared" si="5"/>
        <v>0</v>
      </c>
      <c r="AH47" s="26">
        <f t="shared" si="6"/>
        <v>57</v>
      </c>
      <c r="AI47" s="26">
        <f t="shared" si="15"/>
        <v>0</v>
      </c>
      <c r="AJ47" s="26">
        <f t="shared" si="7"/>
        <v>64</v>
      </c>
      <c r="AK47">
        <f t="shared" si="8"/>
        <v>0</v>
      </c>
    </row>
    <row r="48" spans="1:37" x14ac:dyDescent="0.2">
      <c r="A48" s="80" t="s">
        <v>21</v>
      </c>
      <c r="B48" s="81"/>
      <c r="C48" s="16"/>
      <c r="D48" s="16">
        <v>6200</v>
      </c>
      <c r="E48" s="16"/>
      <c r="F48" s="17">
        <v>6200</v>
      </c>
      <c r="G48" s="27"/>
      <c r="H48" s="18">
        <f t="shared" si="0"/>
        <v>12400</v>
      </c>
      <c r="I48" s="29" t="s">
        <v>20</v>
      </c>
      <c r="J48" s="82">
        <v>1500</v>
      </c>
      <c r="K48" s="83"/>
      <c r="L48" s="20" t="str">
        <f t="shared" si="9"/>
        <v/>
      </c>
      <c r="M48" s="21" t="s">
        <v>19</v>
      </c>
      <c r="N48" s="20">
        <f t="shared" si="10"/>
        <v>5</v>
      </c>
      <c r="O48" s="21" t="s">
        <v>19</v>
      </c>
      <c r="P48" s="20" t="str">
        <f t="shared" si="11"/>
        <v/>
      </c>
      <c r="Q48" s="21" t="s">
        <v>19</v>
      </c>
      <c r="R48" s="20">
        <f t="shared" si="12"/>
        <v>5</v>
      </c>
      <c r="S48" s="21" t="s">
        <v>19</v>
      </c>
      <c r="T48" s="20" t="str">
        <f t="shared" si="13"/>
        <v/>
      </c>
      <c r="U48" s="22"/>
      <c r="V48" s="23" t="str">
        <f t="shared" si="14"/>
        <v/>
      </c>
      <c r="W48" s="24">
        <v>63</v>
      </c>
      <c r="X48" s="25">
        <f t="shared" si="1"/>
        <v>68</v>
      </c>
      <c r="Y48" s="24"/>
      <c r="Z48" s="25" t="str">
        <f t="shared" si="2"/>
        <v/>
      </c>
      <c r="AA48" s="24">
        <v>131</v>
      </c>
      <c r="AB48" s="25">
        <f t="shared" si="3"/>
        <v>136</v>
      </c>
      <c r="AC48" s="24"/>
      <c r="AD48" s="25" t="str">
        <f t="shared" si="4"/>
        <v/>
      </c>
      <c r="AG48">
        <f t="shared" si="5"/>
        <v>0</v>
      </c>
      <c r="AH48" s="26">
        <f t="shared" si="6"/>
        <v>63</v>
      </c>
      <c r="AI48" s="26">
        <f t="shared" si="15"/>
        <v>0</v>
      </c>
      <c r="AJ48" s="26">
        <f t="shared" si="7"/>
        <v>63</v>
      </c>
      <c r="AK48">
        <f t="shared" si="8"/>
        <v>0</v>
      </c>
    </row>
    <row r="49" spans="1:37" x14ac:dyDescent="0.2">
      <c r="A49" s="80"/>
      <c r="B49" s="81"/>
      <c r="C49" s="16"/>
      <c r="D49" s="16"/>
      <c r="E49" s="16"/>
      <c r="F49" s="17"/>
      <c r="G49" s="27"/>
      <c r="H49" s="18" t="str">
        <f t="shared" si="0"/>
        <v/>
      </c>
      <c r="I49" s="29"/>
      <c r="J49" s="82"/>
      <c r="K49" s="83"/>
      <c r="L49" s="20" t="str">
        <f t="shared" si="9"/>
        <v/>
      </c>
      <c r="M49" s="21" t="s">
        <v>19</v>
      </c>
      <c r="N49" s="20" t="str">
        <f t="shared" si="10"/>
        <v/>
      </c>
      <c r="O49" s="21" t="s">
        <v>19</v>
      </c>
      <c r="P49" s="20" t="str">
        <f t="shared" si="11"/>
        <v/>
      </c>
      <c r="Q49" s="21" t="s">
        <v>19</v>
      </c>
      <c r="R49" s="20" t="str">
        <f t="shared" si="12"/>
        <v/>
      </c>
      <c r="S49" s="21" t="s">
        <v>19</v>
      </c>
      <c r="T49" s="20" t="str">
        <f t="shared" si="13"/>
        <v/>
      </c>
      <c r="U49" s="22"/>
      <c r="V49" s="23" t="str">
        <f t="shared" si="14"/>
        <v/>
      </c>
      <c r="W49" s="24"/>
      <c r="X49" s="25" t="str">
        <f t="shared" si="1"/>
        <v/>
      </c>
      <c r="Y49" s="24"/>
      <c r="Z49" s="25" t="str">
        <f t="shared" si="2"/>
        <v/>
      </c>
      <c r="AA49" s="24"/>
      <c r="AB49" s="25" t="str">
        <f t="shared" si="3"/>
        <v/>
      </c>
      <c r="AC49" s="24"/>
      <c r="AD49" s="25" t="str">
        <f t="shared" si="4"/>
        <v/>
      </c>
      <c r="AG49">
        <f t="shared" si="5"/>
        <v>0</v>
      </c>
      <c r="AH49" s="26">
        <f t="shared" si="6"/>
        <v>0</v>
      </c>
      <c r="AI49" s="26">
        <f t="shared" si="15"/>
        <v>0</v>
      </c>
      <c r="AJ49" s="26">
        <f t="shared" si="7"/>
        <v>0</v>
      </c>
      <c r="AK49">
        <f t="shared" si="8"/>
        <v>0</v>
      </c>
    </row>
    <row r="50" spans="1:37" x14ac:dyDescent="0.2">
      <c r="A50" s="80"/>
      <c r="B50" s="81"/>
      <c r="C50" s="16"/>
      <c r="D50" s="16"/>
      <c r="E50" s="16"/>
      <c r="F50" s="17"/>
      <c r="G50" s="27"/>
      <c r="H50" s="18" t="str">
        <f t="shared" si="0"/>
        <v/>
      </c>
      <c r="I50" s="29"/>
      <c r="J50" s="82"/>
      <c r="K50" s="83"/>
      <c r="L50" s="20" t="str">
        <f t="shared" si="9"/>
        <v/>
      </c>
      <c r="M50" s="21" t="s">
        <v>19</v>
      </c>
      <c r="N50" s="20" t="str">
        <f t="shared" si="10"/>
        <v/>
      </c>
      <c r="O50" s="21" t="s">
        <v>19</v>
      </c>
      <c r="P50" s="20" t="str">
        <f t="shared" si="11"/>
        <v/>
      </c>
      <c r="Q50" s="21" t="s">
        <v>19</v>
      </c>
      <c r="R50" s="20" t="str">
        <f t="shared" si="12"/>
        <v/>
      </c>
      <c r="S50" s="21" t="s">
        <v>19</v>
      </c>
      <c r="T50" s="20" t="str">
        <f t="shared" si="13"/>
        <v/>
      </c>
      <c r="U50" s="22"/>
      <c r="V50" s="23" t="str">
        <f t="shared" si="14"/>
        <v/>
      </c>
      <c r="W50" s="24"/>
      <c r="X50" s="25" t="str">
        <f t="shared" si="1"/>
        <v/>
      </c>
      <c r="Y50" s="24"/>
      <c r="Z50" s="25" t="str">
        <f t="shared" si="2"/>
        <v/>
      </c>
      <c r="AA50" s="24"/>
      <c r="AB50" s="25" t="str">
        <f t="shared" si="3"/>
        <v/>
      </c>
      <c r="AC50" s="24"/>
      <c r="AD50" s="25" t="str">
        <f t="shared" si="4"/>
        <v/>
      </c>
      <c r="AG50">
        <f t="shared" si="5"/>
        <v>0</v>
      </c>
      <c r="AH50" s="26">
        <f t="shared" si="6"/>
        <v>0</v>
      </c>
      <c r="AI50" s="26">
        <f t="shared" si="15"/>
        <v>0</v>
      </c>
      <c r="AJ50" s="26">
        <f t="shared" si="7"/>
        <v>0</v>
      </c>
      <c r="AK50">
        <f t="shared" si="8"/>
        <v>0</v>
      </c>
    </row>
    <row r="51" spans="1:37" x14ac:dyDescent="0.2">
      <c r="A51" s="84"/>
      <c r="B51" s="85"/>
      <c r="C51" s="16"/>
      <c r="D51" s="16"/>
      <c r="E51" s="16"/>
      <c r="F51" s="17"/>
      <c r="G51" s="27"/>
      <c r="H51" s="18" t="str">
        <f t="shared" si="0"/>
        <v/>
      </c>
      <c r="I51" s="19"/>
      <c r="J51" s="82"/>
      <c r="K51" s="83"/>
      <c r="L51" s="20" t="str">
        <f t="shared" si="9"/>
        <v/>
      </c>
      <c r="M51" s="21" t="s">
        <v>19</v>
      </c>
      <c r="N51" s="20" t="str">
        <f t="shared" si="10"/>
        <v/>
      </c>
      <c r="O51" s="21" t="s">
        <v>19</v>
      </c>
      <c r="P51" s="20" t="str">
        <f t="shared" si="11"/>
        <v/>
      </c>
      <c r="Q51" s="21" t="s">
        <v>19</v>
      </c>
      <c r="R51" s="20" t="str">
        <f t="shared" si="12"/>
        <v/>
      </c>
      <c r="S51" s="21" t="s">
        <v>19</v>
      </c>
      <c r="T51" s="20" t="str">
        <f t="shared" si="13"/>
        <v/>
      </c>
      <c r="U51" s="22"/>
      <c r="V51" s="23" t="str">
        <f t="shared" si="14"/>
        <v/>
      </c>
      <c r="W51" s="24"/>
      <c r="X51" s="25" t="str">
        <f t="shared" si="1"/>
        <v/>
      </c>
      <c r="Y51" s="24"/>
      <c r="Z51" s="25" t="str">
        <f t="shared" si="2"/>
        <v/>
      </c>
      <c r="AA51" s="24"/>
      <c r="AB51" s="25" t="str">
        <f t="shared" si="3"/>
        <v/>
      </c>
      <c r="AC51" s="24"/>
      <c r="AD51" s="25" t="str">
        <f t="shared" si="4"/>
        <v/>
      </c>
      <c r="AG51">
        <f t="shared" si="5"/>
        <v>0</v>
      </c>
      <c r="AH51" s="26">
        <f t="shared" si="6"/>
        <v>0</v>
      </c>
      <c r="AI51" s="26">
        <f t="shared" si="15"/>
        <v>0</v>
      </c>
      <c r="AJ51" s="26">
        <f t="shared" si="7"/>
        <v>0</v>
      </c>
      <c r="AK51">
        <f t="shared" si="8"/>
        <v>0</v>
      </c>
    </row>
    <row r="52" spans="1:37" x14ac:dyDescent="0.2">
      <c r="A52" s="30"/>
      <c r="J52"/>
    </row>
    <row r="53" spans="1:37" ht="25.5" customHeight="1" x14ac:dyDescent="0.25">
      <c r="A53" s="38"/>
      <c r="B53" s="86" t="s">
        <v>18</v>
      </c>
      <c r="C53" s="87"/>
      <c r="D53" s="86" t="s">
        <v>17</v>
      </c>
      <c r="E53" s="88"/>
      <c r="F53" s="39"/>
      <c r="G53" s="89" t="s">
        <v>85</v>
      </c>
      <c r="H53" s="89" t="s">
        <v>86</v>
      </c>
      <c r="I53" s="69" t="s">
        <v>87</v>
      </c>
      <c r="J53" s="70"/>
      <c r="K53" s="73" t="s">
        <v>88</v>
      </c>
      <c r="L53" s="74"/>
      <c r="M53" s="74"/>
      <c r="N53" s="74"/>
      <c r="O53" s="74"/>
      <c r="P53" s="74"/>
      <c r="Q53" s="74"/>
      <c r="T53" s="75" t="s">
        <v>89</v>
      </c>
      <c r="U53" s="75"/>
      <c r="V53" s="75"/>
      <c r="W53" s="75"/>
      <c r="X53" s="75"/>
      <c r="Y53" s="75"/>
      <c r="Z53" s="75"/>
      <c r="AA53" s="75"/>
      <c r="AB53" s="75"/>
      <c r="AC53" s="75"/>
      <c r="AD53" s="75"/>
    </row>
    <row r="54" spans="1:37" ht="12.75" customHeight="1" x14ac:dyDescent="0.2">
      <c r="A54" s="40" t="s">
        <v>11</v>
      </c>
      <c r="B54" s="41" t="s">
        <v>15</v>
      </c>
      <c r="C54" s="41" t="s">
        <v>14</v>
      </c>
      <c r="D54" s="42" t="s">
        <v>11</v>
      </c>
      <c r="E54" s="43" t="s">
        <v>10</v>
      </c>
      <c r="F54" s="44" t="s">
        <v>13</v>
      </c>
      <c r="G54" s="90"/>
      <c r="H54" s="90"/>
      <c r="I54" s="71"/>
      <c r="J54" s="72"/>
      <c r="K54" s="45" t="s">
        <v>12</v>
      </c>
      <c r="L54" s="76" t="s">
        <v>11</v>
      </c>
      <c r="M54" s="76"/>
      <c r="N54" s="76"/>
      <c r="O54" s="77" t="s">
        <v>10</v>
      </c>
      <c r="P54" s="77"/>
      <c r="Q54" s="77"/>
      <c r="T54" s="75"/>
      <c r="U54" s="75"/>
      <c r="V54" s="75"/>
      <c r="W54" s="75"/>
      <c r="X54" s="75"/>
      <c r="Y54" s="75"/>
      <c r="Z54" s="75"/>
      <c r="AA54" s="75"/>
      <c r="AB54" s="75"/>
      <c r="AC54" s="75"/>
      <c r="AD54" s="75"/>
    </row>
    <row r="55" spans="1:37" ht="15" x14ac:dyDescent="0.25">
      <c r="A55" s="24"/>
      <c r="B55" s="46"/>
      <c r="C55" s="46"/>
      <c r="D55" s="47">
        <f t="shared" ref="D55:D66" si="16">IF(AND(B55&gt;0,C55&gt;0),((C55+1)-B55),0)</f>
        <v>0</v>
      </c>
      <c r="E55" s="48">
        <f>D55</f>
        <v>0</v>
      </c>
      <c r="F55" s="49"/>
      <c r="G55" s="50">
        <f>NETWORKDAYS(B55,C55)-F55</f>
        <v>0</v>
      </c>
      <c r="H55" s="49"/>
      <c r="I55" s="61">
        <f>IF((C55-B55+1)&lt;(G55+H55),"too many days",(G55+H55))</f>
        <v>0</v>
      </c>
      <c r="J55" s="62"/>
      <c r="K55" s="49"/>
      <c r="L55" s="61">
        <f t="shared" ref="L55:L56" si="17">ROUND(IF(I55&gt;0,I55*K55*0.01,0),0)</f>
        <v>0</v>
      </c>
      <c r="M55" s="61"/>
      <c r="N55" s="61"/>
      <c r="O55" s="61">
        <f>L55</f>
        <v>0</v>
      </c>
      <c r="P55" s="61"/>
      <c r="Q55" s="61"/>
      <c r="T55" s="78" t="s">
        <v>16</v>
      </c>
      <c r="U55" s="78"/>
      <c r="V55" s="51"/>
      <c r="W55" s="51"/>
      <c r="X55" s="51"/>
      <c r="Y55" s="51"/>
      <c r="Z55" s="51"/>
      <c r="AA55" s="51"/>
      <c r="AB55" s="51"/>
      <c r="AC55" s="51"/>
      <c r="AD55" s="51"/>
    </row>
    <row r="56" spans="1:37" ht="12" customHeight="1" x14ac:dyDescent="0.2">
      <c r="A56" s="24"/>
      <c r="B56" s="46"/>
      <c r="C56" s="46"/>
      <c r="D56" s="47">
        <f t="shared" si="16"/>
        <v>0</v>
      </c>
      <c r="E56" s="48">
        <f t="shared" ref="E56:E66" si="18">E55+D56</f>
        <v>0</v>
      </c>
      <c r="F56" s="49"/>
      <c r="G56" s="50">
        <f t="shared" ref="G56:G66" si="19">NETWORKDAYS(B56,C56)-F56</f>
        <v>0</v>
      </c>
      <c r="H56" s="49"/>
      <c r="I56" s="61">
        <f t="shared" ref="I56:I66" si="20">IF((C56-B56+1)&lt;(G56+H56),"too many days",(G56+H56))</f>
        <v>0</v>
      </c>
      <c r="J56" s="62"/>
      <c r="K56" s="49"/>
      <c r="L56" s="61">
        <f t="shared" si="17"/>
        <v>0</v>
      </c>
      <c r="M56" s="61"/>
      <c r="N56" s="61"/>
      <c r="O56" s="61">
        <f>L56+O55</f>
        <v>0</v>
      </c>
      <c r="P56" s="61"/>
      <c r="Q56" s="61"/>
      <c r="T56" s="79"/>
      <c r="U56" s="79"/>
      <c r="V56" s="79"/>
      <c r="W56" s="79"/>
      <c r="X56" s="79"/>
      <c r="Y56" s="79"/>
      <c r="Z56" s="79"/>
      <c r="AA56" s="79"/>
      <c r="AB56" s="79"/>
      <c r="AC56" s="79"/>
      <c r="AD56" s="79"/>
    </row>
    <row r="57" spans="1:37" x14ac:dyDescent="0.2">
      <c r="A57" s="24" t="s">
        <v>9</v>
      </c>
      <c r="B57" s="46">
        <f>DATE($U$68,3,10)</f>
        <v>44995</v>
      </c>
      <c r="C57" s="46">
        <f>DATE($U$68,3,31)</f>
        <v>45016</v>
      </c>
      <c r="D57" s="47">
        <f t="shared" si="16"/>
        <v>22</v>
      </c>
      <c r="E57" s="48">
        <f t="shared" si="18"/>
        <v>22</v>
      </c>
      <c r="F57" s="49"/>
      <c r="G57" s="50">
        <f t="shared" si="19"/>
        <v>16</v>
      </c>
      <c r="H57" s="49"/>
      <c r="I57" s="61">
        <f t="shared" si="20"/>
        <v>16</v>
      </c>
      <c r="J57" s="62"/>
      <c r="K57" s="49">
        <v>60</v>
      </c>
      <c r="L57" s="61">
        <f>ROUND(IF(I57&gt;0,I57*K57*0.01,0),0)</f>
        <v>10</v>
      </c>
      <c r="M57" s="61"/>
      <c r="N57" s="61"/>
      <c r="O57" s="61">
        <f t="shared" ref="O57:O66" si="21">L57+O56</f>
        <v>10</v>
      </c>
      <c r="P57" s="61"/>
      <c r="Q57" s="61"/>
      <c r="T57" s="79"/>
      <c r="U57" s="79"/>
      <c r="V57" s="79"/>
      <c r="W57" s="79"/>
      <c r="X57" s="79"/>
      <c r="Y57" s="79"/>
      <c r="Z57" s="79"/>
      <c r="AA57" s="79"/>
      <c r="AB57" s="79"/>
      <c r="AC57" s="79"/>
      <c r="AD57" s="79"/>
    </row>
    <row r="58" spans="1:37" x14ac:dyDescent="0.2">
      <c r="A58" s="24" t="s">
        <v>8</v>
      </c>
      <c r="B58" s="46">
        <f>DATE($U$68,4,1)</f>
        <v>45017</v>
      </c>
      <c r="C58" s="46">
        <f>DATE($U$68,4,30)</f>
        <v>45046</v>
      </c>
      <c r="D58" s="47">
        <f t="shared" si="16"/>
        <v>30</v>
      </c>
      <c r="E58" s="48">
        <f t="shared" si="18"/>
        <v>52</v>
      </c>
      <c r="F58" s="49"/>
      <c r="G58" s="50">
        <f t="shared" si="19"/>
        <v>20</v>
      </c>
      <c r="H58" s="49"/>
      <c r="I58" s="61">
        <f t="shared" si="20"/>
        <v>20</v>
      </c>
      <c r="J58" s="62"/>
      <c r="K58" s="49">
        <v>65</v>
      </c>
      <c r="L58" s="61">
        <f t="shared" ref="L58:L66" si="22">ROUND(IF(I58&gt;0,I58*K58*0.01,0),0)</f>
        <v>13</v>
      </c>
      <c r="M58" s="61"/>
      <c r="N58" s="61"/>
      <c r="O58" s="61">
        <f t="shared" si="21"/>
        <v>23</v>
      </c>
      <c r="P58" s="61"/>
      <c r="Q58" s="61"/>
      <c r="T58" s="79"/>
      <c r="U58" s="79"/>
      <c r="V58" s="79"/>
      <c r="W58" s="79"/>
      <c r="X58" s="79"/>
      <c r="Y58" s="79"/>
      <c r="Z58" s="79"/>
      <c r="AA58" s="79"/>
      <c r="AB58" s="79"/>
      <c r="AC58" s="79"/>
      <c r="AD58" s="79"/>
    </row>
    <row r="59" spans="1:37" x14ac:dyDescent="0.2">
      <c r="A59" s="24" t="s">
        <v>7</v>
      </c>
      <c r="B59" s="46">
        <f>DATE($U$68,5,1)</f>
        <v>45047</v>
      </c>
      <c r="C59" s="46">
        <f>DATE($U$68,5,31)</f>
        <v>45077</v>
      </c>
      <c r="D59" s="47">
        <f t="shared" si="16"/>
        <v>31</v>
      </c>
      <c r="E59" s="48">
        <f t="shared" si="18"/>
        <v>83</v>
      </c>
      <c r="F59" s="49">
        <v>1</v>
      </c>
      <c r="G59" s="50">
        <f t="shared" si="19"/>
        <v>22</v>
      </c>
      <c r="H59" s="49"/>
      <c r="I59" s="61">
        <f t="shared" si="20"/>
        <v>22</v>
      </c>
      <c r="J59" s="62"/>
      <c r="K59" s="49">
        <v>75</v>
      </c>
      <c r="L59" s="61">
        <f t="shared" si="22"/>
        <v>17</v>
      </c>
      <c r="M59" s="61"/>
      <c r="N59" s="61"/>
      <c r="O59" s="61">
        <f t="shared" si="21"/>
        <v>40</v>
      </c>
      <c r="P59" s="61"/>
      <c r="Q59" s="61"/>
      <c r="T59" s="79"/>
      <c r="U59" s="79"/>
      <c r="V59" s="79"/>
      <c r="W59" s="79"/>
      <c r="X59" s="79"/>
      <c r="Y59" s="79"/>
      <c r="Z59" s="79"/>
      <c r="AA59" s="79"/>
      <c r="AB59" s="79"/>
      <c r="AC59" s="79"/>
      <c r="AD59" s="79"/>
    </row>
    <row r="60" spans="1:37" x14ac:dyDescent="0.2">
      <c r="A60" s="24" t="s">
        <v>6</v>
      </c>
      <c r="B60" s="46">
        <f>DATE($U$68,6,1)</f>
        <v>45078</v>
      </c>
      <c r="C60" s="46">
        <f>DATE($U$68,6,30)</f>
        <v>45107</v>
      </c>
      <c r="D60" s="47">
        <f t="shared" si="16"/>
        <v>30</v>
      </c>
      <c r="E60" s="48">
        <f t="shared" si="18"/>
        <v>113</v>
      </c>
      <c r="F60" s="49"/>
      <c r="G60" s="50">
        <f t="shared" si="19"/>
        <v>22</v>
      </c>
      <c r="H60" s="49"/>
      <c r="I60" s="61">
        <f t="shared" si="20"/>
        <v>22</v>
      </c>
      <c r="J60" s="62"/>
      <c r="K60" s="49">
        <v>80</v>
      </c>
      <c r="L60" s="61">
        <f t="shared" si="22"/>
        <v>18</v>
      </c>
      <c r="M60" s="61"/>
      <c r="N60" s="61"/>
      <c r="O60" s="61">
        <f t="shared" si="21"/>
        <v>58</v>
      </c>
      <c r="P60" s="61"/>
      <c r="Q60" s="61"/>
      <c r="T60" s="79"/>
      <c r="U60" s="79"/>
      <c r="V60" s="79"/>
      <c r="W60" s="79"/>
      <c r="X60" s="79"/>
      <c r="Y60" s="79"/>
      <c r="Z60" s="79"/>
      <c r="AA60" s="79"/>
      <c r="AB60" s="79"/>
      <c r="AC60" s="79"/>
      <c r="AD60" s="79"/>
    </row>
    <row r="61" spans="1:37" x14ac:dyDescent="0.2">
      <c r="A61" s="24" t="s">
        <v>5</v>
      </c>
      <c r="B61" s="46">
        <f>DATE($U$68,7,1)</f>
        <v>45108</v>
      </c>
      <c r="C61" s="46">
        <f>DATE($U$68,7,31)</f>
        <v>45138</v>
      </c>
      <c r="D61" s="47">
        <f t="shared" si="16"/>
        <v>31</v>
      </c>
      <c r="E61" s="48">
        <f t="shared" si="18"/>
        <v>144</v>
      </c>
      <c r="F61" s="49">
        <v>1</v>
      </c>
      <c r="G61" s="50">
        <f t="shared" si="19"/>
        <v>20</v>
      </c>
      <c r="H61" s="49"/>
      <c r="I61" s="61">
        <f t="shared" si="20"/>
        <v>20</v>
      </c>
      <c r="J61" s="62"/>
      <c r="K61" s="49">
        <v>85</v>
      </c>
      <c r="L61" s="61">
        <f t="shared" si="22"/>
        <v>17</v>
      </c>
      <c r="M61" s="61"/>
      <c r="N61" s="61"/>
      <c r="O61" s="61">
        <f t="shared" si="21"/>
        <v>75</v>
      </c>
      <c r="P61" s="61"/>
      <c r="Q61" s="61"/>
      <c r="T61" s="79"/>
      <c r="U61" s="79"/>
      <c r="V61" s="79"/>
      <c r="W61" s="79"/>
      <c r="X61" s="79"/>
      <c r="Y61" s="79"/>
      <c r="Z61" s="79"/>
      <c r="AA61" s="79"/>
      <c r="AB61" s="79"/>
      <c r="AC61" s="79"/>
      <c r="AD61" s="79"/>
    </row>
    <row r="62" spans="1:37" ht="12.75" customHeight="1" x14ac:dyDescent="0.2">
      <c r="A62" s="24" t="s">
        <v>4</v>
      </c>
      <c r="B62" s="46">
        <f>DATE($U$68,8,1)</f>
        <v>45139</v>
      </c>
      <c r="C62" s="46">
        <f>DATE($U$68,8,31)</f>
        <v>45169</v>
      </c>
      <c r="D62" s="47">
        <f t="shared" si="16"/>
        <v>31</v>
      </c>
      <c r="E62" s="48">
        <f t="shared" si="18"/>
        <v>175</v>
      </c>
      <c r="F62" s="49"/>
      <c r="G62" s="50">
        <f t="shared" si="19"/>
        <v>23</v>
      </c>
      <c r="H62" s="49"/>
      <c r="I62" s="61">
        <f t="shared" si="20"/>
        <v>23</v>
      </c>
      <c r="J62" s="62"/>
      <c r="K62" s="49">
        <v>85</v>
      </c>
      <c r="L62" s="61">
        <f t="shared" si="22"/>
        <v>20</v>
      </c>
      <c r="M62" s="61"/>
      <c r="N62" s="61"/>
      <c r="O62" s="61">
        <f t="shared" si="21"/>
        <v>95</v>
      </c>
      <c r="P62" s="61"/>
      <c r="Q62" s="61"/>
      <c r="T62" s="79"/>
      <c r="U62" s="79"/>
      <c r="V62" s="79"/>
      <c r="W62" s="79"/>
      <c r="X62" s="79"/>
      <c r="Y62" s="79"/>
      <c r="Z62" s="79"/>
      <c r="AA62" s="79"/>
      <c r="AB62" s="79"/>
      <c r="AC62" s="79"/>
      <c r="AD62" s="79"/>
    </row>
    <row r="63" spans="1:37" ht="12.75" customHeight="1" x14ac:dyDescent="0.2">
      <c r="A63" s="24" t="s">
        <v>3</v>
      </c>
      <c r="B63" s="46">
        <v>44805</v>
      </c>
      <c r="C63" s="46">
        <v>44834</v>
      </c>
      <c r="D63" s="47">
        <f t="shared" si="16"/>
        <v>30</v>
      </c>
      <c r="E63" s="48">
        <f t="shared" si="18"/>
        <v>205</v>
      </c>
      <c r="F63" s="49">
        <v>1</v>
      </c>
      <c r="G63" s="50">
        <f t="shared" si="19"/>
        <v>21</v>
      </c>
      <c r="H63" s="49"/>
      <c r="I63" s="61">
        <f t="shared" si="20"/>
        <v>21</v>
      </c>
      <c r="J63" s="62"/>
      <c r="K63" s="49">
        <v>70</v>
      </c>
      <c r="L63" s="61">
        <f t="shared" si="22"/>
        <v>15</v>
      </c>
      <c r="M63" s="61"/>
      <c r="N63" s="61"/>
      <c r="O63" s="61">
        <f t="shared" si="21"/>
        <v>110</v>
      </c>
      <c r="P63" s="61"/>
      <c r="Q63" s="61"/>
      <c r="T63" s="66" t="s">
        <v>83</v>
      </c>
      <c r="U63" s="66"/>
      <c r="V63" s="66"/>
      <c r="W63" s="66"/>
      <c r="X63" s="66"/>
    </row>
    <row r="64" spans="1:37" x14ac:dyDescent="0.2">
      <c r="A64" s="24" t="s">
        <v>2</v>
      </c>
      <c r="B64" s="46">
        <v>44835</v>
      </c>
      <c r="C64" s="46">
        <v>44865</v>
      </c>
      <c r="D64" s="47">
        <f t="shared" si="16"/>
        <v>31</v>
      </c>
      <c r="E64" s="48">
        <f t="shared" si="18"/>
        <v>236</v>
      </c>
      <c r="F64" s="49"/>
      <c r="G64" s="50">
        <f t="shared" si="19"/>
        <v>21</v>
      </c>
      <c r="H64" s="49"/>
      <c r="I64" s="61">
        <f t="shared" si="20"/>
        <v>21</v>
      </c>
      <c r="J64" s="62"/>
      <c r="K64" s="49">
        <v>65</v>
      </c>
      <c r="L64" s="61">
        <f t="shared" si="22"/>
        <v>14</v>
      </c>
      <c r="M64" s="61"/>
      <c r="N64" s="61"/>
      <c r="O64" s="61">
        <f t="shared" si="21"/>
        <v>124</v>
      </c>
      <c r="P64" s="61"/>
      <c r="Q64" s="61"/>
      <c r="U64" s="52" t="s">
        <v>90</v>
      </c>
      <c r="W64" s="53"/>
      <c r="X64" s="63">
        <f>E66</f>
        <v>260</v>
      </c>
      <c r="Y64" s="63"/>
      <c r="Z64" s="63"/>
    </row>
    <row r="65" spans="1:30" ht="12.75" customHeight="1" x14ac:dyDescent="0.2">
      <c r="A65" s="24" t="s">
        <v>1</v>
      </c>
      <c r="B65" s="46">
        <v>44866</v>
      </c>
      <c r="C65" s="46">
        <v>44889</v>
      </c>
      <c r="D65" s="47">
        <f t="shared" si="16"/>
        <v>24</v>
      </c>
      <c r="E65" s="48">
        <f t="shared" si="18"/>
        <v>260</v>
      </c>
      <c r="F65" s="49"/>
      <c r="G65" s="50">
        <f t="shared" si="19"/>
        <v>18</v>
      </c>
      <c r="H65" s="49"/>
      <c r="I65" s="61">
        <f t="shared" si="20"/>
        <v>18</v>
      </c>
      <c r="J65" s="62"/>
      <c r="K65" s="49">
        <v>50</v>
      </c>
      <c r="L65" s="61">
        <f t="shared" si="22"/>
        <v>9</v>
      </c>
      <c r="M65" s="61"/>
      <c r="N65" s="61"/>
      <c r="O65" s="61">
        <f t="shared" si="21"/>
        <v>133</v>
      </c>
      <c r="P65" s="61"/>
      <c r="Q65" s="61"/>
      <c r="U65" s="52" t="s">
        <v>91</v>
      </c>
      <c r="W65" s="53"/>
      <c r="X65" s="63">
        <f>O66</f>
        <v>133</v>
      </c>
      <c r="Y65" s="63"/>
      <c r="Z65" s="63"/>
      <c r="AB65" s="67" t="s">
        <v>76</v>
      </c>
      <c r="AC65" s="67"/>
      <c r="AD65" s="67"/>
    </row>
    <row r="66" spans="1:30" x14ac:dyDescent="0.2">
      <c r="A66" s="24"/>
      <c r="B66" s="46"/>
      <c r="C66" s="46"/>
      <c r="D66" s="47">
        <f t="shared" si="16"/>
        <v>0</v>
      </c>
      <c r="E66" s="48">
        <f t="shared" si="18"/>
        <v>260</v>
      </c>
      <c r="F66" s="49"/>
      <c r="G66" s="50">
        <f t="shared" si="19"/>
        <v>0</v>
      </c>
      <c r="H66" s="49"/>
      <c r="I66" s="61">
        <f t="shared" si="20"/>
        <v>0</v>
      </c>
      <c r="J66" s="62"/>
      <c r="K66" s="49"/>
      <c r="L66" s="61">
        <f t="shared" si="22"/>
        <v>0</v>
      </c>
      <c r="M66" s="61"/>
      <c r="N66" s="61"/>
      <c r="O66" s="61">
        <f t="shared" si="21"/>
        <v>133</v>
      </c>
      <c r="P66" s="61"/>
      <c r="Q66" s="61"/>
      <c r="U66" s="52" t="s">
        <v>0</v>
      </c>
      <c r="W66" s="54"/>
      <c r="X66" s="64">
        <v>44889</v>
      </c>
      <c r="Y66" s="64"/>
      <c r="Z66" s="64"/>
      <c r="AB66" s="68" t="s">
        <v>81</v>
      </c>
      <c r="AC66" s="68"/>
      <c r="AD66" s="68"/>
    </row>
    <row r="67" spans="1:30" ht="12" customHeight="1" x14ac:dyDescent="0.25">
      <c r="B67" s="55"/>
    </row>
    <row r="68" spans="1:30" ht="15" x14ac:dyDescent="0.25">
      <c r="B68" s="52"/>
      <c r="C68" s="52"/>
      <c r="D68" s="52"/>
      <c r="E68" s="52"/>
      <c r="F68" s="52"/>
      <c r="G68" s="52"/>
      <c r="H68" s="52"/>
      <c r="I68" s="65" t="s">
        <v>78</v>
      </c>
      <c r="J68" s="65"/>
      <c r="K68" s="60" t="s">
        <v>75</v>
      </c>
      <c r="L68" s="60"/>
      <c r="M68" s="60"/>
      <c r="N68" s="60"/>
      <c r="O68" s="60"/>
      <c r="P68" s="60"/>
      <c r="Q68" s="60"/>
      <c r="R68" s="60"/>
      <c r="S68" s="60"/>
      <c r="T68" s="60"/>
      <c r="U68" s="56">
        <v>2023</v>
      </c>
      <c r="V68" s="52"/>
      <c r="W68" s="52"/>
      <c r="X68" s="52"/>
      <c r="Y68" s="52"/>
      <c r="Z68" s="52"/>
      <c r="AA68" s="52"/>
      <c r="AB68" s="52"/>
      <c r="AC68" s="52"/>
      <c r="AD68" s="52"/>
    </row>
    <row r="69" spans="1:30" x14ac:dyDescent="0.2">
      <c r="A69" s="31"/>
      <c r="B69" s="31"/>
      <c r="C69" s="31"/>
    </row>
    <row r="70" spans="1:30" x14ac:dyDescent="0.2">
      <c r="A70" s="31"/>
      <c r="B70" s="31"/>
      <c r="C70" s="31"/>
    </row>
    <row r="71" spans="1:30" x14ac:dyDescent="0.2">
      <c r="A71" s="31"/>
      <c r="B71" s="31"/>
      <c r="C71" s="31"/>
    </row>
    <row r="72" spans="1:30" x14ac:dyDescent="0.2">
      <c r="A72" s="31"/>
      <c r="B72" s="31"/>
      <c r="C72" s="31"/>
    </row>
    <row r="73" spans="1:30" x14ac:dyDescent="0.2">
      <c r="A73" s="31"/>
      <c r="B73" s="31"/>
      <c r="C73" s="31"/>
    </row>
  </sheetData>
  <sheetProtection sheet="1" selectLockedCells="1"/>
  <mergeCells count="117">
    <mergeCell ref="I68:J68"/>
    <mergeCell ref="AB65:AD65"/>
    <mergeCell ref="AB66:AD66"/>
    <mergeCell ref="I65:J65"/>
    <mergeCell ref="L65:N65"/>
    <mergeCell ref="O65:Q65"/>
    <mergeCell ref="X65:Z65"/>
    <mergeCell ref="I66:J66"/>
    <mergeCell ref="L66:N66"/>
    <mergeCell ref="O66:Q66"/>
    <mergeCell ref="X66:Z66"/>
    <mergeCell ref="K68:T68"/>
    <mergeCell ref="T53:AD54"/>
    <mergeCell ref="L54:N54"/>
    <mergeCell ref="O54:Q54"/>
    <mergeCell ref="A47:B47"/>
    <mergeCell ref="J47:K47"/>
    <mergeCell ref="A48:B48"/>
    <mergeCell ref="J48:K48"/>
    <mergeCell ref="A49:B49"/>
    <mergeCell ref="J49:K49"/>
    <mergeCell ref="A50:B50"/>
    <mergeCell ref="J50:K50"/>
    <mergeCell ref="A51:B51"/>
    <mergeCell ref="J51:K51"/>
    <mergeCell ref="B53:C53"/>
    <mergeCell ref="A43:B43"/>
    <mergeCell ref="J43:K43"/>
    <mergeCell ref="A44:B44"/>
    <mergeCell ref="J44:K44"/>
    <mergeCell ref="A45:B45"/>
    <mergeCell ref="J45:K45"/>
    <mergeCell ref="A46:B46"/>
    <mergeCell ref="J46:K46"/>
    <mergeCell ref="D53:E53"/>
    <mergeCell ref="G53:G54"/>
    <mergeCell ref="H53:H54"/>
    <mergeCell ref="I53:J54"/>
    <mergeCell ref="K53:Q53"/>
    <mergeCell ref="A38:B38"/>
    <mergeCell ref="J38:K38"/>
    <mergeCell ref="A39:B39"/>
    <mergeCell ref="J39:K39"/>
    <mergeCell ref="A40:B40"/>
    <mergeCell ref="J40:K40"/>
    <mergeCell ref="A41:B41"/>
    <mergeCell ref="J41:K41"/>
    <mergeCell ref="A42:B42"/>
    <mergeCell ref="J42:K42"/>
    <mergeCell ref="A33:B33"/>
    <mergeCell ref="J33:K33"/>
    <mergeCell ref="A34:B34"/>
    <mergeCell ref="J34:K34"/>
    <mergeCell ref="A35:B35"/>
    <mergeCell ref="J35:K35"/>
    <mergeCell ref="A36:B36"/>
    <mergeCell ref="J36:K36"/>
    <mergeCell ref="A37:B37"/>
    <mergeCell ref="J37:K37"/>
    <mergeCell ref="A1:AD1"/>
    <mergeCell ref="A2:AD2"/>
    <mergeCell ref="B4:C4"/>
    <mergeCell ref="F4:G4"/>
    <mergeCell ref="K4:V4"/>
    <mergeCell ref="AB4:AD4"/>
    <mergeCell ref="A32:B32"/>
    <mergeCell ref="J32:K32"/>
    <mergeCell ref="I30:I31"/>
    <mergeCell ref="J30:K31"/>
    <mergeCell ref="L30:T31"/>
    <mergeCell ref="B5:C5"/>
    <mergeCell ref="F5:G5"/>
    <mergeCell ref="K5:V5"/>
    <mergeCell ref="AB5:AD5"/>
    <mergeCell ref="A30:B31"/>
    <mergeCell ref="C30:G30"/>
    <mergeCell ref="H30:H31"/>
    <mergeCell ref="Y30:Z30"/>
    <mergeCell ref="AA30:AB30"/>
    <mergeCell ref="A29:AD29"/>
    <mergeCell ref="U30:V30"/>
    <mergeCell ref="W30:X30"/>
    <mergeCell ref="AC30:AD30"/>
    <mergeCell ref="T55:U55"/>
    <mergeCell ref="I56:J56"/>
    <mergeCell ref="L56:N56"/>
    <mergeCell ref="O56:Q56"/>
    <mergeCell ref="T56:AD62"/>
    <mergeCell ref="I57:J57"/>
    <mergeCell ref="L57:N57"/>
    <mergeCell ref="O57:Q57"/>
    <mergeCell ref="I58:J58"/>
    <mergeCell ref="L58:N58"/>
    <mergeCell ref="O58:Q58"/>
    <mergeCell ref="I59:J59"/>
    <mergeCell ref="L59:N59"/>
    <mergeCell ref="O59:Q59"/>
    <mergeCell ref="I60:J60"/>
    <mergeCell ref="L60:N60"/>
    <mergeCell ref="O60:Q60"/>
    <mergeCell ref="I61:J61"/>
    <mergeCell ref="L61:N61"/>
    <mergeCell ref="O61:Q61"/>
    <mergeCell ref="I55:J55"/>
    <mergeCell ref="L55:N55"/>
    <mergeCell ref="O55:Q55"/>
    <mergeCell ref="T63:X63"/>
    <mergeCell ref="I64:J64"/>
    <mergeCell ref="L64:N64"/>
    <mergeCell ref="O64:Q64"/>
    <mergeCell ref="X64:Z64"/>
    <mergeCell ref="I62:J62"/>
    <mergeCell ref="L62:N62"/>
    <mergeCell ref="O62:Q62"/>
    <mergeCell ref="I63:J63"/>
    <mergeCell ref="L63:N63"/>
    <mergeCell ref="O63:Q63"/>
  </mergeCells>
  <conditionalFormatting sqref="A53:D53 A54:F54 O54:O66 L55:L66">
    <cfRule type="expression" dxfId="58" priority="9">
      <formula>NOT(CELL("Protect",A53))</formula>
    </cfRule>
  </conditionalFormatting>
  <conditionalFormatting sqref="A55:H66">
    <cfRule type="expression" dxfId="57" priority="2">
      <formula>NOT(CELL("Protect",A55))</formula>
    </cfRule>
  </conditionalFormatting>
  <conditionalFormatting sqref="A1:AD3 A4:J5 W4:AA5 A6:AD52">
    <cfRule type="expression" dxfId="56" priority="25">
      <formula>NOT(CELL("Protect",A1))</formula>
    </cfRule>
  </conditionalFormatting>
  <conditionalFormatting sqref="F53:I53">
    <cfRule type="expression" dxfId="55" priority="5">
      <formula>NOT(CELL("Protect",F53))</formula>
    </cfRule>
  </conditionalFormatting>
  <conditionalFormatting sqref="K53:K66">
    <cfRule type="expression" dxfId="54" priority="8">
      <formula>NOT(CELL("Protect",K53))</formula>
    </cfRule>
  </conditionalFormatting>
  <conditionalFormatting sqref="R53:T53">
    <cfRule type="expression" dxfId="53" priority="1">
      <formula>NOT(CELL("Protect",R53))</formula>
    </cfRule>
  </conditionalFormatting>
  <conditionalFormatting sqref="T55:T56 T63 R63:S65 U64:U66 X64:X66 AB65:AB66 A67:AD68">
    <cfRule type="expression" dxfId="52" priority="10">
      <formula>NOT(CELL("Protect",A55))</formula>
    </cfRule>
  </conditionalFormatting>
  <conditionalFormatting sqref="AF63:AF65">
    <cfRule type="expression" dxfId="51" priority="3">
      <formula>NOT(CELL("Protect",AF63))</formula>
    </cfRule>
  </conditionalFormatting>
  <hyperlinks>
    <hyperlink ref="J30:K31" r:id="rId1" display="Production Rate" xr:uid="{00000000-0004-0000-0100-000000000000}"/>
    <hyperlink ref="K53:M53" r:id="rId2" location="fd19-10a30.2" display="Probable Working Days" xr:uid="{B24772C0-FA2F-4D37-A9F8-5BAB2EE93C7B}"/>
  </hyperlinks>
  <pageMargins left="0.25" right="0.25" top="0.25" bottom="0.25" header="0" footer="0"/>
  <pageSetup scale="66"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31" r:id="rId6" name="Check Box 7">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AD6DE-A0D3-4A4D-AF56-0AC8C7585518}">
  <sheetPr>
    <pageSetUpPr fitToPage="1"/>
  </sheetPr>
  <dimension ref="A1:AK73"/>
  <sheetViews>
    <sheetView showGridLines="0" topLeftCell="A25" zoomScale="85" zoomScaleNormal="85" zoomScalePageLayoutView="50" workbookViewId="0">
      <selection activeCell="U30" sqref="U30:V30"/>
    </sheetView>
  </sheetViews>
  <sheetFormatPr defaultColWidth="9.140625" defaultRowHeight="12.75" x14ac:dyDescent="0.2"/>
  <cols>
    <col min="1" max="1" width="17.5703125" customWidth="1"/>
    <col min="2" max="7" width="10.85546875" customWidth="1"/>
    <col min="8" max="8" width="10.7109375" customWidth="1"/>
    <col min="9" max="9" width="7" customWidth="1"/>
    <col min="10" max="10" width="6.28515625" style="5" customWidth="1"/>
    <col min="11" max="11" width="7" customWidth="1"/>
    <col min="12" max="12" width="3.7109375" customWidth="1"/>
    <col min="13" max="13" width="1.28515625" customWidth="1"/>
    <col min="14" max="14" width="3.7109375" customWidth="1"/>
    <col min="15" max="15" width="1.140625" customWidth="1"/>
    <col min="16" max="16" width="3.7109375" customWidth="1"/>
    <col min="17" max="17" width="1.28515625" customWidth="1"/>
    <col min="18" max="18" width="3.7109375" customWidth="1"/>
    <col min="19" max="19" width="1.28515625" customWidth="1"/>
    <col min="20" max="20" width="3.7109375" customWidth="1"/>
    <col min="21" max="30" width="6.7109375" customWidth="1"/>
    <col min="31" max="31" width="8.28515625" customWidth="1"/>
    <col min="32" max="32" width="8.140625" customWidth="1"/>
    <col min="33" max="33" width="8.28515625" hidden="1" customWidth="1"/>
    <col min="34" max="37" width="9.140625" hidden="1" customWidth="1"/>
  </cols>
  <sheetData>
    <row r="1" spans="1:36" ht="22.5" customHeight="1" x14ac:dyDescent="0.4">
      <c r="A1" s="118" t="s">
        <v>74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6" ht="10.5" customHeight="1" x14ac:dyDescent="0.2">
      <c r="A2" s="119" t="s">
        <v>113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6" ht="2.25" customHeigh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6" x14ac:dyDescent="0.2">
      <c r="A4" s="4" t="s">
        <v>73</v>
      </c>
      <c r="B4" s="96"/>
      <c r="C4" s="96"/>
      <c r="E4" s="4" t="s">
        <v>71</v>
      </c>
      <c r="F4" s="96"/>
      <c r="G4" s="96"/>
      <c r="H4" s="5"/>
      <c r="J4" s="4" t="s">
        <v>69</v>
      </c>
      <c r="K4" s="97"/>
      <c r="L4" s="97"/>
      <c r="M4" s="97"/>
      <c r="N4" s="97"/>
      <c r="O4" s="97"/>
      <c r="P4" s="97"/>
      <c r="Q4" s="97"/>
      <c r="R4" s="97"/>
      <c r="S4" s="97"/>
      <c r="T4" s="97"/>
      <c r="U4" s="97"/>
      <c r="V4" s="97"/>
      <c r="AA4" s="4" t="s">
        <v>67</v>
      </c>
      <c r="AB4" s="98"/>
      <c r="AC4" s="98"/>
      <c r="AD4" s="98"/>
    </row>
    <row r="5" spans="1:36" x14ac:dyDescent="0.2">
      <c r="A5" s="4" t="s">
        <v>66</v>
      </c>
      <c r="B5" s="96"/>
      <c r="C5" s="96"/>
      <c r="E5" s="4" t="s">
        <v>64</v>
      </c>
      <c r="F5" s="96"/>
      <c r="G5" s="96"/>
      <c r="J5" s="4" t="s">
        <v>62</v>
      </c>
      <c r="K5" s="97"/>
      <c r="L5" s="97"/>
      <c r="M5" s="97"/>
      <c r="N5" s="97"/>
      <c r="O5" s="97"/>
      <c r="P5" s="97"/>
      <c r="Q5" s="97"/>
      <c r="R5" s="97"/>
      <c r="S5" s="97"/>
      <c r="T5" s="97"/>
      <c r="U5" s="97"/>
      <c r="V5" s="97"/>
      <c r="AA5" s="4" t="s">
        <v>60</v>
      </c>
      <c r="AB5" s="98"/>
      <c r="AC5" s="98"/>
      <c r="AD5" s="98"/>
    </row>
    <row r="15" spans="1:36" x14ac:dyDescent="0.2">
      <c r="AJ15" s="6"/>
    </row>
    <row r="24" spans="1:37" x14ac:dyDescent="0.2">
      <c r="AI24" s="7"/>
    </row>
    <row r="27" spans="1:37" ht="12.75" customHeight="1" x14ac:dyDescent="0.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37" ht="12.75" customHeight="1" x14ac:dyDescent="0.3">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37" ht="20.25" x14ac:dyDescent="0.3">
      <c r="A29" s="99" t="s">
        <v>59</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7" ht="15" customHeight="1" x14ac:dyDescent="0.2">
      <c r="A30" s="100" t="s">
        <v>58</v>
      </c>
      <c r="B30" s="101"/>
      <c r="C30" s="104" t="s">
        <v>57</v>
      </c>
      <c r="D30" s="105"/>
      <c r="E30" s="105"/>
      <c r="F30" s="105"/>
      <c r="G30" s="105"/>
      <c r="H30" s="89" t="s">
        <v>56</v>
      </c>
      <c r="I30" s="106" t="s">
        <v>55</v>
      </c>
      <c r="J30" s="108" t="s">
        <v>77</v>
      </c>
      <c r="K30" s="109"/>
      <c r="L30" s="112" t="s">
        <v>54</v>
      </c>
      <c r="M30" s="113"/>
      <c r="N30" s="113"/>
      <c r="O30" s="113"/>
      <c r="P30" s="113"/>
      <c r="Q30" s="113"/>
      <c r="R30" s="113"/>
      <c r="S30" s="113"/>
      <c r="T30" s="114"/>
      <c r="U30" s="94" t="s">
        <v>53</v>
      </c>
      <c r="V30" s="95"/>
      <c r="W30" s="94" t="s">
        <v>52</v>
      </c>
      <c r="X30" s="95"/>
      <c r="Y30" s="94" t="s">
        <v>51</v>
      </c>
      <c r="Z30" s="95"/>
      <c r="AA30" s="94" t="s">
        <v>50</v>
      </c>
      <c r="AB30" s="95"/>
      <c r="AC30" s="94" t="s">
        <v>49</v>
      </c>
      <c r="AD30" s="95"/>
      <c r="AJ30" s="6"/>
    </row>
    <row r="31" spans="1:37" ht="16.5" customHeight="1" x14ac:dyDescent="0.2">
      <c r="A31" s="102"/>
      <c r="B31" s="103"/>
      <c r="C31" s="8" t="str">
        <f>U30</f>
        <v>Stage 1</v>
      </c>
      <c r="D31" s="8" t="str">
        <f>W30</f>
        <v>Stage 2</v>
      </c>
      <c r="E31" s="8" t="str">
        <f>Y30</f>
        <v>Stage 3</v>
      </c>
      <c r="F31" s="8" t="str">
        <f>AA30</f>
        <v>Stage 4</v>
      </c>
      <c r="G31" s="9" t="str">
        <f>AC30</f>
        <v>Stage 5</v>
      </c>
      <c r="H31" s="77"/>
      <c r="I31" s="107"/>
      <c r="J31" s="110"/>
      <c r="K31" s="111"/>
      <c r="L31" s="115"/>
      <c r="M31" s="116"/>
      <c r="N31" s="116"/>
      <c r="O31" s="116"/>
      <c r="P31" s="116"/>
      <c r="Q31" s="116"/>
      <c r="R31" s="116"/>
      <c r="S31" s="116"/>
      <c r="T31" s="117"/>
      <c r="U31" s="10" t="s">
        <v>15</v>
      </c>
      <c r="V31" s="11" t="s">
        <v>14</v>
      </c>
      <c r="W31" s="12" t="s">
        <v>15</v>
      </c>
      <c r="X31" s="13" t="s">
        <v>14</v>
      </c>
      <c r="Y31" s="12" t="s">
        <v>15</v>
      </c>
      <c r="Z31" s="14" t="s">
        <v>14</v>
      </c>
      <c r="AA31" s="12" t="s">
        <v>15</v>
      </c>
      <c r="AB31" s="14" t="s">
        <v>14</v>
      </c>
      <c r="AC31" s="12" t="s">
        <v>15</v>
      </c>
      <c r="AD31" s="14" t="s">
        <v>14</v>
      </c>
      <c r="AG31" t="s">
        <v>48</v>
      </c>
      <c r="AH31" s="15" t="s">
        <v>47</v>
      </c>
      <c r="AI31" s="15" t="s">
        <v>46</v>
      </c>
      <c r="AJ31" s="15" t="s">
        <v>45</v>
      </c>
      <c r="AK31" t="s">
        <v>44</v>
      </c>
    </row>
    <row r="32" spans="1:37" x14ac:dyDescent="0.2">
      <c r="A32" s="120"/>
      <c r="B32" s="121"/>
      <c r="C32" s="16"/>
      <c r="D32" s="16"/>
      <c r="E32" s="16"/>
      <c r="F32" s="17"/>
      <c r="G32" s="16"/>
      <c r="H32" s="18" t="str">
        <f t="shared" ref="H32:H51" si="0">IF(AND(ISBLANK(C32),ISBLANK(D32),ISBLANK(E32),ISBLANK(F32),ISBLANK(G32)),"",SUM(C32:G32))</f>
        <v/>
      </c>
      <c r="I32" s="19"/>
      <c r="J32" s="82"/>
      <c r="K32" s="83"/>
      <c r="L32" s="20" t="str">
        <f>IF(ISBLANK(C32),"",ROUNDUP(C32/$J32,0))</f>
        <v/>
      </c>
      <c r="M32" s="21" t="s">
        <v>19</v>
      </c>
      <c r="N32" s="20" t="str">
        <f>IF(ISBLANK(D32),"",ROUNDUP(D32/$J32,0))</f>
        <v/>
      </c>
      <c r="O32" s="21" t="s">
        <v>19</v>
      </c>
      <c r="P32" s="20" t="str">
        <f>IF(ISBLANK(E32),"",ROUNDUP(E32/$J32,0))</f>
        <v/>
      </c>
      <c r="Q32" s="21" t="s">
        <v>19</v>
      </c>
      <c r="R32" s="20" t="str">
        <f>IF(ISBLANK(F32),"",ROUNDUP(F32/$J32,0))</f>
        <v/>
      </c>
      <c r="S32" s="21" t="s">
        <v>19</v>
      </c>
      <c r="T32" s="20" t="str">
        <f>IF(ISBLANK(G32),"",ROUNDUP(G32/$J32,0))</f>
        <v/>
      </c>
      <c r="U32" s="22"/>
      <c r="V32" s="23" t="str">
        <f>IF(ISBLANK(U32),"",U32+L32)</f>
        <v/>
      </c>
      <c r="W32" s="24"/>
      <c r="X32" s="25" t="str">
        <f t="shared" ref="X32:X51" si="1">IF(ISBLANK(W32),"",W32+N32)</f>
        <v/>
      </c>
      <c r="Y32" s="24"/>
      <c r="Z32" s="25" t="str">
        <f t="shared" ref="Z32:Z51" si="2">IF(ISBLANK(Y32),"",Y32+P32)</f>
        <v/>
      </c>
      <c r="AA32" s="24"/>
      <c r="AB32" s="25" t="str">
        <f t="shared" ref="AB32:AB51" si="3">IF(ISBLANK(AA32),"",AA32+R32)</f>
        <v/>
      </c>
      <c r="AC32" s="24"/>
      <c r="AD32" s="25" t="str">
        <f t="shared" ref="AD32:AD51" si="4">IF(ISBLANK(AC32),"",AC32+T32)</f>
        <v/>
      </c>
      <c r="AE32" t="s">
        <v>42</v>
      </c>
      <c r="AG32">
        <f t="shared" ref="AG32:AG51" si="5">U32</f>
        <v>0</v>
      </c>
      <c r="AH32" s="26">
        <f t="shared" ref="AH32:AH51" si="6">IF(W32&gt;0,IF(V32="",W32,W32-V32),0)</f>
        <v>0</v>
      </c>
      <c r="AI32" s="26">
        <f>IF(Y32&gt;0,IF(X32="",IF(V32="",Y32,Y32-V32),Y32-X32),0)</f>
        <v>0</v>
      </c>
      <c r="AJ32" s="26">
        <f t="shared" ref="AJ32:AJ51" si="7">IF(AA32&gt;0,IF(Z32="",IF(X32="",IF(V32="",AA32,AA32-V32),AA32-X32),AA32-Z32),0)</f>
        <v>0</v>
      </c>
      <c r="AK32">
        <f t="shared" ref="AK32:AK51" si="8">IF(AC32&gt;0,IF(AB32="",IF(Z32="",IF(X32="",IF(V32="",AC32,AC32-V32),AC32-X32),AC32-Z32),AC32-AB32),0)</f>
        <v>0</v>
      </c>
    </row>
    <row r="33" spans="1:37" x14ac:dyDescent="0.2">
      <c r="A33" s="80"/>
      <c r="B33" s="91"/>
      <c r="C33" s="16"/>
      <c r="D33" s="16"/>
      <c r="E33" s="16"/>
      <c r="F33" s="17"/>
      <c r="G33" s="27"/>
      <c r="H33" s="18" t="str">
        <f t="shared" si="0"/>
        <v/>
      </c>
      <c r="I33" s="19"/>
      <c r="J33" s="82"/>
      <c r="K33" s="83"/>
      <c r="L33" s="20" t="str">
        <f t="shared" ref="L33:L51" si="9">IF(ISBLANK(C33),"",ROUNDUP(C33/$J33,0))</f>
        <v/>
      </c>
      <c r="M33" s="21" t="s">
        <v>19</v>
      </c>
      <c r="N33" s="20" t="str">
        <f t="shared" ref="N33:N51" si="10">IF(ISBLANK(D33),"",ROUNDUP(D33/$J33,0))</f>
        <v/>
      </c>
      <c r="O33" s="21" t="s">
        <v>19</v>
      </c>
      <c r="P33" s="20" t="str">
        <f t="shared" ref="P33:P51" si="11">IF(ISBLANK(E33),"",ROUNDUP(E33/$J33,0))</f>
        <v/>
      </c>
      <c r="Q33" s="21" t="s">
        <v>19</v>
      </c>
      <c r="R33" s="20" t="str">
        <f t="shared" ref="R33:R51" si="12">IF(ISBLANK(F33),"",ROUNDUP(F33/$J33,0))</f>
        <v/>
      </c>
      <c r="S33" s="21" t="s">
        <v>19</v>
      </c>
      <c r="T33" s="20" t="str">
        <f t="shared" ref="T33:T51" si="13">IF(ISBLANK(G33),"",ROUNDUP(G33/$J33,0))</f>
        <v/>
      </c>
      <c r="U33" s="22"/>
      <c r="V33" s="23" t="str">
        <f t="shared" ref="V33:V51" si="14">IF(ISBLANK(U33),"",U33+L33)</f>
        <v/>
      </c>
      <c r="W33" s="24"/>
      <c r="X33" s="25" t="str">
        <f t="shared" si="1"/>
        <v/>
      </c>
      <c r="Y33" s="24"/>
      <c r="Z33" s="25" t="str">
        <f t="shared" si="2"/>
        <v/>
      </c>
      <c r="AA33" s="24"/>
      <c r="AB33" s="25" t="str">
        <f t="shared" si="3"/>
        <v/>
      </c>
      <c r="AC33" s="24"/>
      <c r="AD33" s="25" t="str">
        <f t="shared" si="4"/>
        <v/>
      </c>
      <c r="AG33">
        <f t="shared" si="5"/>
        <v>0</v>
      </c>
      <c r="AH33" s="26">
        <f t="shared" si="6"/>
        <v>0</v>
      </c>
      <c r="AI33" s="26">
        <f t="shared" ref="AI33:AI51" si="15">IF(Y33&gt;0,IF(X33="",IF(V33="",Y33,Y33-V33),Y33-X33),0)</f>
        <v>0</v>
      </c>
      <c r="AJ33" s="26">
        <f t="shared" si="7"/>
        <v>0</v>
      </c>
      <c r="AK33">
        <f t="shared" si="8"/>
        <v>0</v>
      </c>
    </row>
    <row r="34" spans="1:37" x14ac:dyDescent="0.2">
      <c r="A34" s="80"/>
      <c r="B34" s="91"/>
      <c r="C34" s="16"/>
      <c r="D34" s="16"/>
      <c r="E34" s="16"/>
      <c r="F34" s="17"/>
      <c r="G34" s="27"/>
      <c r="H34" s="18" t="str">
        <f t="shared" si="0"/>
        <v/>
      </c>
      <c r="I34" s="19"/>
      <c r="J34" s="82"/>
      <c r="K34" s="83"/>
      <c r="L34" s="20" t="str">
        <f t="shared" si="9"/>
        <v/>
      </c>
      <c r="M34" s="21" t="s">
        <v>19</v>
      </c>
      <c r="N34" s="20" t="str">
        <f t="shared" si="10"/>
        <v/>
      </c>
      <c r="O34" s="21" t="s">
        <v>19</v>
      </c>
      <c r="P34" s="20" t="str">
        <f t="shared" si="11"/>
        <v/>
      </c>
      <c r="Q34" s="21" t="s">
        <v>19</v>
      </c>
      <c r="R34" s="20" t="str">
        <f t="shared" si="12"/>
        <v/>
      </c>
      <c r="S34" s="21" t="s">
        <v>19</v>
      </c>
      <c r="T34" s="20" t="str">
        <f t="shared" si="13"/>
        <v/>
      </c>
      <c r="U34" s="22"/>
      <c r="V34" s="23" t="str">
        <f t="shared" si="14"/>
        <v/>
      </c>
      <c r="W34" s="24"/>
      <c r="X34" s="25" t="str">
        <f t="shared" si="1"/>
        <v/>
      </c>
      <c r="Y34" s="24"/>
      <c r="Z34" s="25" t="str">
        <f t="shared" si="2"/>
        <v/>
      </c>
      <c r="AA34" s="24"/>
      <c r="AB34" s="25" t="str">
        <f t="shared" si="3"/>
        <v/>
      </c>
      <c r="AC34" s="24"/>
      <c r="AD34" s="25" t="str">
        <f t="shared" si="4"/>
        <v/>
      </c>
      <c r="AG34">
        <f t="shared" si="5"/>
        <v>0</v>
      </c>
      <c r="AH34" s="26">
        <f t="shared" si="6"/>
        <v>0</v>
      </c>
      <c r="AI34" s="26">
        <f t="shared" si="15"/>
        <v>0</v>
      </c>
      <c r="AJ34" s="26">
        <f t="shared" si="7"/>
        <v>0</v>
      </c>
      <c r="AK34">
        <f t="shared" si="8"/>
        <v>0</v>
      </c>
    </row>
    <row r="35" spans="1:37" x14ac:dyDescent="0.2">
      <c r="A35" s="80"/>
      <c r="B35" s="91"/>
      <c r="C35" s="16"/>
      <c r="D35" s="16"/>
      <c r="E35" s="16"/>
      <c r="F35" s="17"/>
      <c r="G35" s="27"/>
      <c r="H35" s="18" t="str">
        <f t="shared" si="0"/>
        <v/>
      </c>
      <c r="I35" s="19"/>
      <c r="J35" s="82"/>
      <c r="K35" s="83"/>
      <c r="L35" s="20" t="str">
        <f t="shared" si="9"/>
        <v/>
      </c>
      <c r="M35" s="21" t="s">
        <v>19</v>
      </c>
      <c r="N35" s="20" t="str">
        <f t="shared" si="10"/>
        <v/>
      </c>
      <c r="O35" s="21" t="s">
        <v>19</v>
      </c>
      <c r="P35" s="20" t="str">
        <f t="shared" si="11"/>
        <v/>
      </c>
      <c r="Q35" s="21" t="s">
        <v>19</v>
      </c>
      <c r="R35" s="20" t="str">
        <f t="shared" si="12"/>
        <v/>
      </c>
      <c r="S35" s="21" t="s">
        <v>19</v>
      </c>
      <c r="T35" s="20" t="str">
        <f t="shared" si="13"/>
        <v/>
      </c>
      <c r="U35" s="22"/>
      <c r="V35" s="23" t="str">
        <f t="shared" si="14"/>
        <v/>
      </c>
      <c r="W35" s="24"/>
      <c r="X35" s="25" t="str">
        <f t="shared" si="1"/>
        <v/>
      </c>
      <c r="Y35" s="24"/>
      <c r="Z35" s="25" t="str">
        <f t="shared" si="2"/>
        <v/>
      </c>
      <c r="AA35" s="24"/>
      <c r="AB35" s="25" t="str">
        <f t="shared" si="3"/>
        <v/>
      </c>
      <c r="AC35" s="24"/>
      <c r="AD35" s="25" t="str">
        <f t="shared" si="4"/>
        <v/>
      </c>
      <c r="AG35">
        <f t="shared" si="5"/>
        <v>0</v>
      </c>
      <c r="AH35" s="26">
        <f t="shared" si="6"/>
        <v>0</v>
      </c>
      <c r="AI35" s="26">
        <f t="shared" si="15"/>
        <v>0</v>
      </c>
      <c r="AJ35" s="26">
        <f t="shared" si="7"/>
        <v>0</v>
      </c>
      <c r="AK35">
        <f t="shared" si="8"/>
        <v>0</v>
      </c>
    </row>
    <row r="36" spans="1:37" x14ac:dyDescent="0.2">
      <c r="A36" s="80"/>
      <c r="B36" s="91"/>
      <c r="C36" s="16"/>
      <c r="D36" s="16"/>
      <c r="E36" s="16"/>
      <c r="F36" s="17"/>
      <c r="G36" s="27"/>
      <c r="H36" s="18" t="str">
        <f t="shared" si="0"/>
        <v/>
      </c>
      <c r="I36" s="19"/>
      <c r="J36" s="82"/>
      <c r="K36" s="83"/>
      <c r="L36" s="20" t="str">
        <f t="shared" si="9"/>
        <v/>
      </c>
      <c r="M36" s="21" t="s">
        <v>19</v>
      </c>
      <c r="N36" s="20" t="str">
        <f t="shared" si="10"/>
        <v/>
      </c>
      <c r="O36" s="21" t="s">
        <v>19</v>
      </c>
      <c r="P36" s="20" t="str">
        <f t="shared" si="11"/>
        <v/>
      </c>
      <c r="Q36" s="21" t="s">
        <v>19</v>
      </c>
      <c r="R36" s="20" t="str">
        <f t="shared" si="12"/>
        <v/>
      </c>
      <c r="S36" s="21" t="s">
        <v>19</v>
      </c>
      <c r="T36" s="20" t="str">
        <f t="shared" si="13"/>
        <v/>
      </c>
      <c r="U36" s="22"/>
      <c r="V36" s="23" t="str">
        <f t="shared" si="14"/>
        <v/>
      </c>
      <c r="W36" s="24"/>
      <c r="X36" s="25" t="str">
        <f t="shared" si="1"/>
        <v/>
      </c>
      <c r="Y36" s="24"/>
      <c r="Z36" s="25" t="str">
        <f t="shared" si="2"/>
        <v/>
      </c>
      <c r="AA36" s="24"/>
      <c r="AB36" s="25" t="str">
        <f t="shared" si="3"/>
        <v/>
      </c>
      <c r="AC36" s="24"/>
      <c r="AD36" s="25" t="str">
        <f t="shared" si="4"/>
        <v/>
      </c>
      <c r="AG36">
        <f t="shared" si="5"/>
        <v>0</v>
      </c>
      <c r="AH36" s="26">
        <f t="shared" si="6"/>
        <v>0</v>
      </c>
      <c r="AI36" s="26">
        <f t="shared" si="15"/>
        <v>0</v>
      </c>
      <c r="AJ36" s="26">
        <f t="shared" si="7"/>
        <v>0</v>
      </c>
      <c r="AK36">
        <f t="shared" si="8"/>
        <v>0</v>
      </c>
    </row>
    <row r="37" spans="1:37" x14ac:dyDescent="0.2">
      <c r="A37" s="80"/>
      <c r="B37" s="91"/>
      <c r="C37" s="16"/>
      <c r="D37" s="16"/>
      <c r="E37" s="16"/>
      <c r="F37" s="17"/>
      <c r="G37" s="27"/>
      <c r="H37" s="18" t="str">
        <f t="shared" si="0"/>
        <v/>
      </c>
      <c r="I37" s="19"/>
      <c r="J37" s="82"/>
      <c r="K37" s="83"/>
      <c r="L37" s="20" t="str">
        <f t="shared" si="9"/>
        <v/>
      </c>
      <c r="M37" s="21" t="s">
        <v>19</v>
      </c>
      <c r="N37" s="20" t="str">
        <f t="shared" si="10"/>
        <v/>
      </c>
      <c r="O37" s="21" t="s">
        <v>19</v>
      </c>
      <c r="P37" s="20" t="str">
        <f t="shared" si="11"/>
        <v/>
      </c>
      <c r="Q37" s="21" t="s">
        <v>19</v>
      </c>
      <c r="R37" s="20" t="str">
        <f t="shared" si="12"/>
        <v/>
      </c>
      <c r="S37" s="21" t="s">
        <v>19</v>
      </c>
      <c r="T37" s="20" t="str">
        <f t="shared" si="13"/>
        <v/>
      </c>
      <c r="U37" s="22"/>
      <c r="V37" s="23" t="str">
        <f t="shared" si="14"/>
        <v/>
      </c>
      <c r="W37" s="24"/>
      <c r="X37" s="25" t="str">
        <f t="shared" si="1"/>
        <v/>
      </c>
      <c r="Y37" s="24"/>
      <c r="Z37" s="25" t="str">
        <f t="shared" si="2"/>
        <v/>
      </c>
      <c r="AA37" s="24"/>
      <c r="AB37" s="25" t="str">
        <f t="shared" si="3"/>
        <v/>
      </c>
      <c r="AC37" s="24"/>
      <c r="AD37" s="25" t="str">
        <f t="shared" si="4"/>
        <v/>
      </c>
      <c r="AG37">
        <f t="shared" si="5"/>
        <v>0</v>
      </c>
      <c r="AH37" s="26">
        <f t="shared" si="6"/>
        <v>0</v>
      </c>
      <c r="AI37" s="26">
        <f t="shared" si="15"/>
        <v>0</v>
      </c>
      <c r="AJ37" s="26">
        <f t="shared" si="7"/>
        <v>0</v>
      </c>
      <c r="AK37">
        <f t="shared" si="8"/>
        <v>0</v>
      </c>
    </row>
    <row r="38" spans="1:37" x14ac:dyDescent="0.2">
      <c r="A38" s="80"/>
      <c r="B38" s="91"/>
      <c r="C38" s="16"/>
      <c r="D38" s="16"/>
      <c r="E38" s="16"/>
      <c r="F38" s="17"/>
      <c r="G38" s="27"/>
      <c r="H38" s="18" t="str">
        <f t="shared" si="0"/>
        <v/>
      </c>
      <c r="I38" s="19"/>
      <c r="J38" s="82"/>
      <c r="K38" s="83"/>
      <c r="L38" s="20" t="str">
        <f t="shared" si="9"/>
        <v/>
      </c>
      <c r="M38" s="21" t="s">
        <v>19</v>
      </c>
      <c r="N38" s="20" t="str">
        <f t="shared" si="10"/>
        <v/>
      </c>
      <c r="O38" s="21" t="s">
        <v>19</v>
      </c>
      <c r="P38" s="20" t="str">
        <f t="shared" si="11"/>
        <v/>
      </c>
      <c r="Q38" s="21" t="s">
        <v>19</v>
      </c>
      <c r="R38" s="20" t="str">
        <f t="shared" si="12"/>
        <v/>
      </c>
      <c r="S38" s="21" t="s">
        <v>19</v>
      </c>
      <c r="T38" s="20" t="str">
        <f t="shared" si="13"/>
        <v/>
      </c>
      <c r="U38" s="22"/>
      <c r="V38" s="23" t="str">
        <f t="shared" si="14"/>
        <v/>
      </c>
      <c r="W38" s="24"/>
      <c r="X38" s="25" t="str">
        <f t="shared" si="1"/>
        <v/>
      </c>
      <c r="Y38" s="24"/>
      <c r="Z38" s="25" t="str">
        <f t="shared" si="2"/>
        <v/>
      </c>
      <c r="AA38" s="24"/>
      <c r="AB38" s="25" t="str">
        <f t="shared" si="3"/>
        <v/>
      </c>
      <c r="AC38" s="24"/>
      <c r="AD38" s="25" t="str">
        <f t="shared" si="4"/>
        <v/>
      </c>
      <c r="AG38">
        <f t="shared" si="5"/>
        <v>0</v>
      </c>
      <c r="AH38" s="26">
        <f t="shared" si="6"/>
        <v>0</v>
      </c>
      <c r="AI38" s="26">
        <f t="shared" si="15"/>
        <v>0</v>
      </c>
      <c r="AJ38" s="26">
        <f t="shared" si="7"/>
        <v>0</v>
      </c>
      <c r="AK38">
        <f t="shared" si="8"/>
        <v>0</v>
      </c>
    </row>
    <row r="39" spans="1:37" x14ac:dyDescent="0.2">
      <c r="A39" s="80"/>
      <c r="B39" s="91"/>
      <c r="C39" s="16"/>
      <c r="D39" s="16"/>
      <c r="E39" s="16"/>
      <c r="F39" s="17"/>
      <c r="G39" s="27"/>
      <c r="H39" s="18" t="str">
        <f t="shared" si="0"/>
        <v/>
      </c>
      <c r="I39" s="19"/>
      <c r="J39" s="82"/>
      <c r="K39" s="83"/>
      <c r="L39" s="20" t="str">
        <f t="shared" si="9"/>
        <v/>
      </c>
      <c r="M39" s="21" t="s">
        <v>19</v>
      </c>
      <c r="N39" s="20" t="str">
        <f t="shared" si="10"/>
        <v/>
      </c>
      <c r="O39" s="21" t="s">
        <v>19</v>
      </c>
      <c r="P39" s="20" t="str">
        <f t="shared" si="11"/>
        <v/>
      </c>
      <c r="Q39" s="21" t="s">
        <v>19</v>
      </c>
      <c r="R39" s="20" t="str">
        <f t="shared" si="12"/>
        <v/>
      </c>
      <c r="S39" s="21" t="s">
        <v>19</v>
      </c>
      <c r="T39" s="20" t="str">
        <f t="shared" si="13"/>
        <v/>
      </c>
      <c r="U39" s="22"/>
      <c r="V39" s="23" t="str">
        <f t="shared" si="14"/>
        <v/>
      </c>
      <c r="W39" s="24"/>
      <c r="X39" s="25" t="str">
        <f t="shared" si="1"/>
        <v/>
      </c>
      <c r="Y39" s="24"/>
      <c r="Z39" s="25" t="str">
        <f t="shared" si="2"/>
        <v/>
      </c>
      <c r="AA39" s="24"/>
      <c r="AB39" s="25" t="str">
        <f t="shared" si="3"/>
        <v/>
      </c>
      <c r="AC39" s="24"/>
      <c r="AD39" s="25" t="str">
        <f t="shared" si="4"/>
        <v/>
      </c>
      <c r="AG39">
        <f t="shared" si="5"/>
        <v>0</v>
      </c>
      <c r="AH39" s="26">
        <f t="shared" si="6"/>
        <v>0</v>
      </c>
      <c r="AI39" s="26">
        <f t="shared" si="15"/>
        <v>0</v>
      </c>
      <c r="AJ39" s="26">
        <f t="shared" si="7"/>
        <v>0</v>
      </c>
      <c r="AK39">
        <f t="shared" si="8"/>
        <v>0</v>
      </c>
    </row>
    <row r="40" spans="1:37" x14ac:dyDescent="0.2">
      <c r="A40" s="80"/>
      <c r="B40" s="91"/>
      <c r="C40" s="16"/>
      <c r="D40" s="16"/>
      <c r="E40" s="16"/>
      <c r="F40" s="17"/>
      <c r="G40" s="27"/>
      <c r="H40" s="18" t="str">
        <f t="shared" si="0"/>
        <v/>
      </c>
      <c r="I40" s="19"/>
      <c r="J40" s="82"/>
      <c r="K40" s="83"/>
      <c r="L40" s="20" t="str">
        <f t="shared" si="9"/>
        <v/>
      </c>
      <c r="M40" s="21" t="s">
        <v>19</v>
      </c>
      <c r="N40" s="20" t="str">
        <f t="shared" si="10"/>
        <v/>
      </c>
      <c r="O40" s="21" t="s">
        <v>19</v>
      </c>
      <c r="P40" s="20" t="str">
        <f t="shared" si="11"/>
        <v/>
      </c>
      <c r="Q40" s="21" t="s">
        <v>19</v>
      </c>
      <c r="R40" s="20" t="str">
        <f t="shared" si="12"/>
        <v/>
      </c>
      <c r="S40" s="21" t="s">
        <v>19</v>
      </c>
      <c r="T40" s="20" t="str">
        <f t="shared" si="13"/>
        <v/>
      </c>
      <c r="U40" s="22"/>
      <c r="V40" s="23" t="str">
        <f t="shared" si="14"/>
        <v/>
      </c>
      <c r="W40" s="24"/>
      <c r="X40" s="25" t="str">
        <f t="shared" si="1"/>
        <v/>
      </c>
      <c r="Y40" s="24"/>
      <c r="Z40" s="25" t="str">
        <f t="shared" si="2"/>
        <v/>
      </c>
      <c r="AA40" s="24"/>
      <c r="AB40" s="25" t="str">
        <f t="shared" si="3"/>
        <v/>
      </c>
      <c r="AC40" s="24"/>
      <c r="AD40" s="25" t="str">
        <f t="shared" si="4"/>
        <v/>
      </c>
      <c r="AG40">
        <f t="shared" si="5"/>
        <v>0</v>
      </c>
      <c r="AH40" s="26">
        <f t="shared" si="6"/>
        <v>0</v>
      </c>
      <c r="AI40" s="26">
        <f t="shared" si="15"/>
        <v>0</v>
      </c>
      <c r="AJ40" s="26">
        <f t="shared" si="7"/>
        <v>0</v>
      </c>
      <c r="AK40">
        <f t="shared" si="8"/>
        <v>0</v>
      </c>
    </row>
    <row r="41" spans="1:37" x14ac:dyDescent="0.2">
      <c r="A41" s="80"/>
      <c r="B41" s="91"/>
      <c r="C41" s="16"/>
      <c r="D41" s="16"/>
      <c r="E41" s="16"/>
      <c r="F41" s="17"/>
      <c r="G41" s="27"/>
      <c r="H41" s="18" t="str">
        <f t="shared" si="0"/>
        <v/>
      </c>
      <c r="I41" s="19"/>
      <c r="J41" s="82"/>
      <c r="K41" s="83"/>
      <c r="L41" s="20" t="str">
        <f t="shared" si="9"/>
        <v/>
      </c>
      <c r="M41" s="21" t="s">
        <v>19</v>
      </c>
      <c r="N41" s="20" t="str">
        <f t="shared" si="10"/>
        <v/>
      </c>
      <c r="O41" s="21" t="s">
        <v>19</v>
      </c>
      <c r="P41" s="20" t="str">
        <f t="shared" si="11"/>
        <v/>
      </c>
      <c r="Q41" s="21" t="s">
        <v>19</v>
      </c>
      <c r="R41" s="20" t="str">
        <f t="shared" si="12"/>
        <v/>
      </c>
      <c r="S41" s="21" t="s">
        <v>19</v>
      </c>
      <c r="T41" s="20" t="str">
        <f t="shared" si="13"/>
        <v/>
      </c>
      <c r="U41" s="22"/>
      <c r="V41" s="23" t="str">
        <f t="shared" si="14"/>
        <v/>
      </c>
      <c r="W41" s="24"/>
      <c r="X41" s="25" t="str">
        <f t="shared" si="1"/>
        <v/>
      </c>
      <c r="Y41" s="24"/>
      <c r="Z41" s="25" t="str">
        <f t="shared" si="2"/>
        <v/>
      </c>
      <c r="AA41" s="24"/>
      <c r="AB41" s="25" t="str">
        <f t="shared" si="3"/>
        <v/>
      </c>
      <c r="AC41" s="24"/>
      <c r="AD41" s="25" t="str">
        <f t="shared" si="4"/>
        <v/>
      </c>
      <c r="AG41">
        <f t="shared" si="5"/>
        <v>0</v>
      </c>
      <c r="AH41" s="26">
        <f t="shared" si="6"/>
        <v>0</v>
      </c>
      <c r="AI41" s="26">
        <f t="shared" si="15"/>
        <v>0</v>
      </c>
      <c r="AJ41" s="26">
        <f t="shared" si="7"/>
        <v>0</v>
      </c>
      <c r="AK41">
        <f t="shared" si="8"/>
        <v>0</v>
      </c>
    </row>
    <row r="42" spans="1:37" x14ac:dyDescent="0.2">
      <c r="A42" s="80"/>
      <c r="B42" s="91"/>
      <c r="C42" s="16"/>
      <c r="D42" s="16"/>
      <c r="E42" s="16"/>
      <c r="F42" s="17"/>
      <c r="G42" s="27"/>
      <c r="H42" s="18" t="str">
        <f t="shared" si="0"/>
        <v/>
      </c>
      <c r="I42" s="28"/>
      <c r="J42" s="82"/>
      <c r="K42" s="83"/>
      <c r="L42" s="20" t="str">
        <f t="shared" si="9"/>
        <v/>
      </c>
      <c r="M42" s="21" t="s">
        <v>19</v>
      </c>
      <c r="N42" s="20" t="str">
        <f t="shared" si="10"/>
        <v/>
      </c>
      <c r="O42" s="21" t="s">
        <v>19</v>
      </c>
      <c r="P42" s="20" t="str">
        <f t="shared" si="11"/>
        <v/>
      </c>
      <c r="Q42" s="21" t="s">
        <v>19</v>
      </c>
      <c r="R42" s="20" t="str">
        <f t="shared" si="12"/>
        <v/>
      </c>
      <c r="S42" s="21" t="s">
        <v>19</v>
      </c>
      <c r="T42" s="20" t="str">
        <f t="shared" si="13"/>
        <v/>
      </c>
      <c r="U42" s="22"/>
      <c r="V42" s="23" t="str">
        <f t="shared" si="14"/>
        <v/>
      </c>
      <c r="W42" s="24"/>
      <c r="X42" s="25" t="str">
        <f t="shared" si="1"/>
        <v/>
      </c>
      <c r="Y42" s="24"/>
      <c r="Z42" s="25" t="str">
        <f t="shared" si="2"/>
        <v/>
      </c>
      <c r="AA42" s="24"/>
      <c r="AB42" s="25" t="str">
        <f t="shared" si="3"/>
        <v/>
      </c>
      <c r="AC42" s="24"/>
      <c r="AD42" s="25" t="str">
        <f t="shared" si="4"/>
        <v/>
      </c>
      <c r="AG42">
        <f t="shared" si="5"/>
        <v>0</v>
      </c>
      <c r="AH42" s="26">
        <f t="shared" si="6"/>
        <v>0</v>
      </c>
      <c r="AI42" s="26">
        <f t="shared" si="15"/>
        <v>0</v>
      </c>
      <c r="AJ42" s="26">
        <f t="shared" si="7"/>
        <v>0</v>
      </c>
      <c r="AK42">
        <f t="shared" si="8"/>
        <v>0</v>
      </c>
    </row>
    <row r="43" spans="1:37" x14ac:dyDescent="0.2">
      <c r="A43" s="80"/>
      <c r="B43" s="91"/>
      <c r="C43" s="16"/>
      <c r="D43" s="16"/>
      <c r="E43" s="16"/>
      <c r="F43" s="17"/>
      <c r="G43" s="27"/>
      <c r="H43" s="18" t="str">
        <f t="shared" si="0"/>
        <v/>
      </c>
      <c r="I43" s="28"/>
      <c r="J43" s="82"/>
      <c r="K43" s="83"/>
      <c r="L43" s="20" t="str">
        <f t="shared" si="9"/>
        <v/>
      </c>
      <c r="M43" s="21" t="s">
        <v>19</v>
      </c>
      <c r="N43" s="20" t="str">
        <f t="shared" si="10"/>
        <v/>
      </c>
      <c r="O43" s="21" t="s">
        <v>19</v>
      </c>
      <c r="P43" s="20" t="str">
        <f t="shared" si="11"/>
        <v/>
      </c>
      <c r="Q43" s="21" t="s">
        <v>19</v>
      </c>
      <c r="R43" s="20" t="str">
        <f t="shared" si="12"/>
        <v/>
      </c>
      <c r="S43" s="21" t="s">
        <v>19</v>
      </c>
      <c r="T43" s="20" t="str">
        <f t="shared" si="13"/>
        <v/>
      </c>
      <c r="U43" s="22"/>
      <c r="V43" s="23" t="str">
        <f t="shared" si="14"/>
        <v/>
      </c>
      <c r="W43" s="24"/>
      <c r="X43" s="25" t="str">
        <f t="shared" si="1"/>
        <v/>
      </c>
      <c r="Y43" s="24"/>
      <c r="Z43" s="25" t="str">
        <f t="shared" si="2"/>
        <v/>
      </c>
      <c r="AA43" s="24"/>
      <c r="AB43" s="25" t="str">
        <f t="shared" si="3"/>
        <v/>
      </c>
      <c r="AC43" s="24"/>
      <c r="AD43" s="25" t="str">
        <f t="shared" si="4"/>
        <v/>
      </c>
      <c r="AG43">
        <f t="shared" si="5"/>
        <v>0</v>
      </c>
      <c r="AH43" s="26">
        <f t="shared" si="6"/>
        <v>0</v>
      </c>
      <c r="AI43" s="26">
        <f t="shared" si="15"/>
        <v>0</v>
      </c>
      <c r="AJ43" s="26">
        <f t="shared" si="7"/>
        <v>0</v>
      </c>
      <c r="AK43">
        <f t="shared" si="8"/>
        <v>0</v>
      </c>
    </row>
    <row r="44" spans="1:37" x14ac:dyDescent="0.2">
      <c r="A44" s="80"/>
      <c r="B44" s="91"/>
      <c r="C44" s="16"/>
      <c r="D44" s="16"/>
      <c r="E44" s="16"/>
      <c r="F44" s="17"/>
      <c r="G44" s="27"/>
      <c r="H44" s="18" t="str">
        <f t="shared" si="0"/>
        <v/>
      </c>
      <c r="I44" s="28"/>
      <c r="J44" s="82"/>
      <c r="K44" s="83"/>
      <c r="L44" s="20" t="str">
        <f t="shared" si="9"/>
        <v/>
      </c>
      <c r="M44" s="21" t="s">
        <v>19</v>
      </c>
      <c r="N44" s="20" t="str">
        <f t="shared" si="10"/>
        <v/>
      </c>
      <c r="O44" s="21" t="s">
        <v>19</v>
      </c>
      <c r="P44" s="20" t="str">
        <f t="shared" si="11"/>
        <v/>
      </c>
      <c r="Q44" s="21" t="s">
        <v>19</v>
      </c>
      <c r="R44" s="20" t="str">
        <f t="shared" si="12"/>
        <v/>
      </c>
      <c r="S44" s="21" t="s">
        <v>19</v>
      </c>
      <c r="T44" s="20" t="str">
        <f t="shared" si="13"/>
        <v/>
      </c>
      <c r="U44" s="22"/>
      <c r="V44" s="23" t="str">
        <f t="shared" si="14"/>
        <v/>
      </c>
      <c r="W44" s="24"/>
      <c r="X44" s="25" t="str">
        <f t="shared" si="1"/>
        <v/>
      </c>
      <c r="Y44" s="24"/>
      <c r="Z44" s="25" t="str">
        <f t="shared" si="2"/>
        <v/>
      </c>
      <c r="AA44" s="24"/>
      <c r="AB44" s="25" t="str">
        <f t="shared" si="3"/>
        <v/>
      </c>
      <c r="AC44" s="24"/>
      <c r="AD44" s="25" t="str">
        <f t="shared" si="4"/>
        <v/>
      </c>
      <c r="AG44">
        <f t="shared" si="5"/>
        <v>0</v>
      </c>
      <c r="AH44" s="26">
        <f t="shared" si="6"/>
        <v>0</v>
      </c>
      <c r="AI44" s="26">
        <f t="shared" si="15"/>
        <v>0</v>
      </c>
      <c r="AJ44" s="26">
        <f t="shared" si="7"/>
        <v>0</v>
      </c>
      <c r="AK44">
        <f t="shared" si="8"/>
        <v>0</v>
      </c>
    </row>
    <row r="45" spans="1:37" x14ac:dyDescent="0.2">
      <c r="A45" s="80"/>
      <c r="B45" s="91"/>
      <c r="C45" s="16"/>
      <c r="D45" s="16"/>
      <c r="E45" s="16"/>
      <c r="F45" s="17"/>
      <c r="G45" s="27"/>
      <c r="H45" s="18" t="str">
        <f t="shared" si="0"/>
        <v/>
      </c>
      <c r="I45" s="28"/>
      <c r="J45" s="82"/>
      <c r="K45" s="83"/>
      <c r="L45" s="20" t="str">
        <f t="shared" si="9"/>
        <v/>
      </c>
      <c r="M45" s="21" t="s">
        <v>19</v>
      </c>
      <c r="N45" s="20" t="str">
        <f t="shared" si="10"/>
        <v/>
      </c>
      <c r="O45" s="21" t="s">
        <v>19</v>
      </c>
      <c r="P45" s="20" t="str">
        <f t="shared" si="11"/>
        <v/>
      </c>
      <c r="Q45" s="21" t="s">
        <v>19</v>
      </c>
      <c r="R45" s="20" t="str">
        <f t="shared" si="12"/>
        <v/>
      </c>
      <c r="S45" s="21" t="s">
        <v>19</v>
      </c>
      <c r="T45" s="20" t="str">
        <f t="shared" si="13"/>
        <v/>
      </c>
      <c r="U45" s="22"/>
      <c r="V45" s="23" t="str">
        <f t="shared" si="14"/>
        <v/>
      </c>
      <c r="W45" s="24"/>
      <c r="X45" s="25" t="str">
        <f t="shared" si="1"/>
        <v/>
      </c>
      <c r="Y45" s="24"/>
      <c r="Z45" s="25" t="str">
        <f t="shared" si="2"/>
        <v/>
      </c>
      <c r="AA45" s="24"/>
      <c r="AB45" s="25" t="str">
        <f t="shared" si="3"/>
        <v/>
      </c>
      <c r="AC45" s="24"/>
      <c r="AD45" s="25" t="str">
        <f t="shared" si="4"/>
        <v/>
      </c>
      <c r="AG45">
        <f t="shared" si="5"/>
        <v>0</v>
      </c>
      <c r="AH45" s="26">
        <f t="shared" si="6"/>
        <v>0</v>
      </c>
      <c r="AI45" s="26">
        <f t="shared" si="15"/>
        <v>0</v>
      </c>
      <c r="AJ45" s="26">
        <f t="shared" si="7"/>
        <v>0</v>
      </c>
      <c r="AK45">
        <f t="shared" si="8"/>
        <v>0</v>
      </c>
    </row>
    <row r="46" spans="1:37" x14ac:dyDescent="0.2">
      <c r="A46" s="92"/>
      <c r="B46" s="93"/>
      <c r="C46" s="16"/>
      <c r="D46" s="16"/>
      <c r="E46" s="16"/>
      <c r="F46" s="17"/>
      <c r="G46" s="27"/>
      <c r="H46" s="18" t="str">
        <f t="shared" si="0"/>
        <v/>
      </c>
      <c r="I46" s="19"/>
      <c r="J46" s="82"/>
      <c r="K46" s="83"/>
      <c r="L46" s="20" t="str">
        <f t="shared" si="9"/>
        <v/>
      </c>
      <c r="M46" s="21" t="s">
        <v>19</v>
      </c>
      <c r="N46" s="20" t="str">
        <f t="shared" si="10"/>
        <v/>
      </c>
      <c r="O46" s="21" t="s">
        <v>19</v>
      </c>
      <c r="P46" s="20" t="str">
        <f t="shared" si="11"/>
        <v/>
      </c>
      <c r="Q46" s="21" t="s">
        <v>19</v>
      </c>
      <c r="R46" s="20" t="str">
        <f t="shared" si="12"/>
        <v/>
      </c>
      <c r="S46" s="21" t="s">
        <v>19</v>
      </c>
      <c r="T46" s="20" t="str">
        <f t="shared" si="13"/>
        <v/>
      </c>
      <c r="U46" s="22"/>
      <c r="V46" s="23" t="str">
        <f t="shared" si="14"/>
        <v/>
      </c>
      <c r="W46" s="24"/>
      <c r="X46" s="25" t="str">
        <f t="shared" si="1"/>
        <v/>
      </c>
      <c r="Y46" s="24"/>
      <c r="Z46" s="25" t="str">
        <f t="shared" si="2"/>
        <v/>
      </c>
      <c r="AA46" s="24"/>
      <c r="AB46" s="25" t="str">
        <f t="shared" si="3"/>
        <v/>
      </c>
      <c r="AC46" s="24"/>
      <c r="AD46" s="25" t="str">
        <f t="shared" si="4"/>
        <v/>
      </c>
      <c r="AG46">
        <f t="shared" si="5"/>
        <v>0</v>
      </c>
      <c r="AH46" s="26">
        <f t="shared" si="6"/>
        <v>0</v>
      </c>
      <c r="AI46" s="26">
        <f t="shared" si="15"/>
        <v>0</v>
      </c>
      <c r="AJ46" s="26">
        <f t="shared" si="7"/>
        <v>0</v>
      </c>
      <c r="AK46">
        <f t="shared" si="8"/>
        <v>0</v>
      </c>
    </row>
    <row r="47" spans="1:37" x14ac:dyDescent="0.2">
      <c r="A47" s="80"/>
      <c r="B47" s="91"/>
      <c r="C47" s="16"/>
      <c r="D47" s="16"/>
      <c r="E47" s="16"/>
      <c r="F47" s="17"/>
      <c r="G47" s="27"/>
      <c r="H47" s="18" t="str">
        <f t="shared" si="0"/>
        <v/>
      </c>
      <c r="I47" s="29"/>
      <c r="J47" s="82"/>
      <c r="K47" s="83"/>
      <c r="L47" s="20" t="str">
        <f t="shared" si="9"/>
        <v/>
      </c>
      <c r="M47" s="21" t="s">
        <v>19</v>
      </c>
      <c r="N47" s="20" t="str">
        <f t="shared" si="10"/>
        <v/>
      </c>
      <c r="O47" s="21" t="s">
        <v>19</v>
      </c>
      <c r="P47" s="20" t="str">
        <f t="shared" si="11"/>
        <v/>
      </c>
      <c r="Q47" s="21" t="s">
        <v>19</v>
      </c>
      <c r="R47" s="20" t="str">
        <f t="shared" si="12"/>
        <v/>
      </c>
      <c r="S47" s="21" t="s">
        <v>19</v>
      </c>
      <c r="T47" s="20" t="str">
        <f t="shared" si="13"/>
        <v/>
      </c>
      <c r="U47" s="22"/>
      <c r="V47" s="23" t="str">
        <f t="shared" si="14"/>
        <v/>
      </c>
      <c r="W47" s="24"/>
      <c r="X47" s="25" t="str">
        <f t="shared" si="1"/>
        <v/>
      </c>
      <c r="Y47" s="24"/>
      <c r="Z47" s="25" t="str">
        <f t="shared" si="2"/>
        <v/>
      </c>
      <c r="AA47" s="24"/>
      <c r="AB47" s="25" t="str">
        <f t="shared" si="3"/>
        <v/>
      </c>
      <c r="AC47" s="24"/>
      <c r="AD47" s="25" t="str">
        <f t="shared" si="4"/>
        <v/>
      </c>
      <c r="AG47">
        <f t="shared" si="5"/>
        <v>0</v>
      </c>
      <c r="AH47" s="26">
        <f t="shared" si="6"/>
        <v>0</v>
      </c>
      <c r="AI47" s="26">
        <f t="shared" si="15"/>
        <v>0</v>
      </c>
      <c r="AJ47" s="26">
        <f t="shared" si="7"/>
        <v>0</v>
      </c>
      <c r="AK47">
        <f t="shared" si="8"/>
        <v>0</v>
      </c>
    </row>
    <row r="48" spans="1:37" x14ac:dyDescent="0.2">
      <c r="A48" s="80"/>
      <c r="B48" s="91"/>
      <c r="C48" s="16"/>
      <c r="D48" s="16"/>
      <c r="E48" s="16"/>
      <c r="F48" s="17"/>
      <c r="G48" s="27"/>
      <c r="H48" s="18" t="str">
        <f t="shared" si="0"/>
        <v/>
      </c>
      <c r="I48" s="29"/>
      <c r="J48" s="82"/>
      <c r="K48" s="83"/>
      <c r="L48" s="20" t="str">
        <f t="shared" si="9"/>
        <v/>
      </c>
      <c r="M48" s="21" t="s">
        <v>19</v>
      </c>
      <c r="N48" s="20" t="str">
        <f t="shared" si="10"/>
        <v/>
      </c>
      <c r="O48" s="21" t="s">
        <v>19</v>
      </c>
      <c r="P48" s="20" t="str">
        <f t="shared" si="11"/>
        <v/>
      </c>
      <c r="Q48" s="21" t="s">
        <v>19</v>
      </c>
      <c r="R48" s="20" t="str">
        <f t="shared" si="12"/>
        <v/>
      </c>
      <c r="S48" s="21" t="s">
        <v>19</v>
      </c>
      <c r="T48" s="20" t="str">
        <f t="shared" si="13"/>
        <v/>
      </c>
      <c r="U48" s="22"/>
      <c r="V48" s="23" t="str">
        <f t="shared" si="14"/>
        <v/>
      </c>
      <c r="W48" s="24"/>
      <c r="X48" s="25" t="str">
        <f t="shared" si="1"/>
        <v/>
      </c>
      <c r="Y48" s="24"/>
      <c r="Z48" s="25" t="str">
        <f t="shared" si="2"/>
        <v/>
      </c>
      <c r="AA48" s="24"/>
      <c r="AB48" s="25" t="str">
        <f t="shared" si="3"/>
        <v/>
      </c>
      <c r="AC48" s="24"/>
      <c r="AD48" s="25" t="str">
        <f t="shared" si="4"/>
        <v/>
      </c>
      <c r="AG48">
        <f t="shared" si="5"/>
        <v>0</v>
      </c>
      <c r="AH48" s="26">
        <f t="shared" si="6"/>
        <v>0</v>
      </c>
      <c r="AI48" s="26">
        <f t="shared" si="15"/>
        <v>0</v>
      </c>
      <c r="AJ48" s="26">
        <f t="shared" si="7"/>
        <v>0</v>
      </c>
      <c r="AK48">
        <f t="shared" si="8"/>
        <v>0</v>
      </c>
    </row>
    <row r="49" spans="1:37" x14ac:dyDescent="0.2">
      <c r="A49" s="80" t="s">
        <v>92</v>
      </c>
      <c r="B49" s="81"/>
      <c r="C49" s="16"/>
      <c r="D49" s="16"/>
      <c r="E49" s="16"/>
      <c r="F49" s="17"/>
      <c r="G49" s="27"/>
      <c r="H49" s="18" t="str">
        <f t="shared" si="0"/>
        <v/>
      </c>
      <c r="I49" s="29"/>
      <c r="J49" s="82"/>
      <c r="K49" s="83"/>
      <c r="L49" s="20" t="str">
        <f t="shared" si="9"/>
        <v/>
      </c>
      <c r="M49" s="21" t="s">
        <v>19</v>
      </c>
      <c r="N49" s="20" t="str">
        <f t="shared" si="10"/>
        <v/>
      </c>
      <c r="O49" s="21" t="s">
        <v>19</v>
      </c>
      <c r="P49" s="20" t="str">
        <f t="shared" si="11"/>
        <v/>
      </c>
      <c r="Q49" s="21" t="s">
        <v>19</v>
      </c>
      <c r="R49" s="20" t="str">
        <f t="shared" si="12"/>
        <v/>
      </c>
      <c r="S49" s="21" t="s">
        <v>19</v>
      </c>
      <c r="T49" s="20" t="str">
        <f t="shared" si="13"/>
        <v/>
      </c>
      <c r="U49" s="22"/>
      <c r="V49" s="23" t="str">
        <f t="shared" si="14"/>
        <v/>
      </c>
      <c r="W49" s="24"/>
      <c r="X49" s="25" t="str">
        <f t="shared" si="1"/>
        <v/>
      </c>
      <c r="Y49" s="24"/>
      <c r="Z49" s="25" t="str">
        <f t="shared" si="2"/>
        <v/>
      </c>
      <c r="AA49" s="24"/>
      <c r="AB49" s="25" t="str">
        <f t="shared" si="3"/>
        <v/>
      </c>
      <c r="AC49" s="24"/>
      <c r="AD49" s="25" t="str">
        <f t="shared" si="4"/>
        <v/>
      </c>
      <c r="AG49">
        <f t="shared" si="5"/>
        <v>0</v>
      </c>
      <c r="AH49" s="26">
        <f t="shared" si="6"/>
        <v>0</v>
      </c>
      <c r="AI49" s="26">
        <f t="shared" si="15"/>
        <v>0</v>
      </c>
      <c r="AJ49" s="26">
        <f t="shared" si="7"/>
        <v>0</v>
      </c>
      <c r="AK49">
        <f t="shared" si="8"/>
        <v>0</v>
      </c>
    </row>
    <row r="50" spans="1:37" x14ac:dyDescent="0.2">
      <c r="A50" s="80" t="s">
        <v>93</v>
      </c>
      <c r="B50" s="81"/>
      <c r="C50" s="16"/>
      <c r="D50" s="16"/>
      <c r="E50" s="16"/>
      <c r="F50" s="17"/>
      <c r="G50" s="27"/>
      <c r="H50" s="18" t="str">
        <f t="shared" si="0"/>
        <v/>
      </c>
      <c r="I50" s="29"/>
      <c r="J50" s="82"/>
      <c r="K50" s="83"/>
      <c r="L50" s="20" t="str">
        <f t="shared" si="9"/>
        <v/>
      </c>
      <c r="M50" s="21" t="s">
        <v>19</v>
      </c>
      <c r="N50" s="20" t="str">
        <f t="shared" si="10"/>
        <v/>
      </c>
      <c r="O50" s="21" t="s">
        <v>19</v>
      </c>
      <c r="P50" s="20" t="str">
        <f t="shared" si="11"/>
        <v/>
      </c>
      <c r="Q50" s="21" t="s">
        <v>19</v>
      </c>
      <c r="R50" s="20" t="str">
        <f t="shared" si="12"/>
        <v/>
      </c>
      <c r="S50" s="21" t="s">
        <v>19</v>
      </c>
      <c r="T50" s="20" t="str">
        <f t="shared" si="13"/>
        <v/>
      </c>
      <c r="U50" s="22"/>
      <c r="V50" s="23" t="str">
        <f t="shared" si="14"/>
        <v/>
      </c>
      <c r="W50" s="24"/>
      <c r="X50" s="25" t="str">
        <f t="shared" si="1"/>
        <v/>
      </c>
      <c r="Y50" s="24"/>
      <c r="Z50" s="25" t="str">
        <f t="shared" si="2"/>
        <v/>
      </c>
      <c r="AA50" s="24"/>
      <c r="AB50" s="25" t="str">
        <f t="shared" si="3"/>
        <v/>
      </c>
      <c r="AC50" s="24"/>
      <c r="AD50" s="25" t="str">
        <f t="shared" si="4"/>
        <v/>
      </c>
      <c r="AG50">
        <f t="shared" si="5"/>
        <v>0</v>
      </c>
      <c r="AH50" s="26">
        <f t="shared" si="6"/>
        <v>0</v>
      </c>
      <c r="AI50" s="26">
        <f t="shared" si="15"/>
        <v>0</v>
      </c>
      <c r="AJ50" s="26">
        <f t="shared" si="7"/>
        <v>0</v>
      </c>
      <c r="AK50">
        <f t="shared" si="8"/>
        <v>0</v>
      </c>
    </row>
    <row r="51" spans="1:37" x14ac:dyDescent="0.2">
      <c r="A51" s="80" t="s">
        <v>94</v>
      </c>
      <c r="B51" s="81"/>
      <c r="C51" s="16"/>
      <c r="D51" s="16"/>
      <c r="E51" s="16"/>
      <c r="F51" s="17"/>
      <c r="G51" s="27"/>
      <c r="H51" s="18" t="str">
        <f t="shared" si="0"/>
        <v/>
      </c>
      <c r="I51" s="19"/>
      <c r="J51" s="82"/>
      <c r="K51" s="83"/>
      <c r="L51" s="20" t="str">
        <f t="shared" si="9"/>
        <v/>
      </c>
      <c r="M51" s="21" t="s">
        <v>19</v>
      </c>
      <c r="N51" s="20" t="str">
        <f t="shared" si="10"/>
        <v/>
      </c>
      <c r="O51" s="21" t="s">
        <v>19</v>
      </c>
      <c r="P51" s="20" t="str">
        <f t="shared" si="11"/>
        <v/>
      </c>
      <c r="Q51" s="21" t="s">
        <v>19</v>
      </c>
      <c r="R51" s="20" t="str">
        <f t="shared" si="12"/>
        <v/>
      </c>
      <c r="S51" s="21" t="s">
        <v>19</v>
      </c>
      <c r="T51" s="20" t="str">
        <f t="shared" si="13"/>
        <v/>
      </c>
      <c r="U51" s="22"/>
      <c r="V51" s="23" t="str">
        <f t="shared" si="14"/>
        <v/>
      </c>
      <c r="W51" s="24"/>
      <c r="X51" s="25" t="str">
        <f t="shared" si="1"/>
        <v/>
      </c>
      <c r="Y51" s="24"/>
      <c r="Z51" s="25" t="str">
        <f t="shared" si="2"/>
        <v/>
      </c>
      <c r="AA51" s="24"/>
      <c r="AB51" s="25" t="str">
        <f t="shared" si="3"/>
        <v/>
      </c>
      <c r="AC51" s="24"/>
      <c r="AD51" s="25" t="str">
        <f t="shared" si="4"/>
        <v/>
      </c>
      <c r="AG51">
        <f t="shared" si="5"/>
        <v>0</v>
      </c>
      <c r="AH51" s="26">
        <f t="shared" si="6"/>
        <v>0</v>
      </c>
      <c r="AI51" s="26">
        <f t="shared" si="15"/>
        <v>0</v>
      </c>
      <c r="AJ51" s="26">
        <f t="shared" si="7"/>
        <v>0</v>
      </c>
      <c r="AK51">
        <f t="shared" si="8"/>
        <v>0</v>
      </c>
    </row>
    <row r="52" spans="1:37" x14ac:dyDescent="0.2">
      <c r="A52" s="30"/>
      <c r="J52"/>
    </row>
    <row r="53" spans="1:37" ht="25.5" customHeight="1" x14ac:dyDescent="0.25">
      <c r="A53" s="38"/>
      <c r="B53" s="86" t="s">
        <v>18</v>
      </c>
      <c r="C53" s="87"/>
      <c r="D53" s="86" t="s">
        <v>17</v>
      </c>
      <c r="E53" s="88"/>
      <c r="F53" s="39"/>
      <c r="G53" s="89" t="s">
        <v>85</v>
      </c>
      <c r="H53" s="89" t="s">
        <v>86</v>
      </c>
      <c r="I53" s="69" t="s">
        <v>87</v>
      </c>
      <c r="J53" s="70"/>
      <c r="K53" s="73" t="s">
        <v>88</v>
      </c>
      <c r="L53" s="74"/>
      <c r="M53" s="74"/>
      <c r="N53" s="74"/>
      <c r="O53" s="74"/>
      <c r="P53" s="74"/>
      <c r="Q53" s="74"/>
      <c r="T53" s="75" t="s">
        <v>89</v>
      </c>
      <c r="U53" s="75"/>
      <c r="V53" s="75"/>
      <c r="W53" s="75"/>
      <c r="X53" s="75"/>
      <c r="Y53" s="75"/>
      <c r="Z53" s="75"/>
      <c r="AA53" s="75"/>
      <c r="AB53" s="75"/>
      <c r="AC53" s="75"/>
      <c r="AD53" s="75"/>
    </row>
    <row r="54" spans="1:37" ht="12.75" customHeight="1" x14ac:dyDescent="0.2">
      <c r="A54" s="40" t="s">
        <v>11</v>
      </c>
      <c r="B54" s="41" t="s">
        <v>15</v>
      </c>
      <c r="C54" s="41" t="s">
        <v>14</v>
      </c>
      <c r="D54" s="42" t="s">
        <v>11</v>
      </c>
      <c r="E54" s="43" t="s">
        <v>10</v>
      </c>
      <c r="F54" s="44" t="s">
        <v>13</v>
      </c>
      <c r="G54" s="90"/>
      <c r="H54" s="90"/>
      <c r="I54" s="71"/>
      <c r="J54" s="72"/>
      <c r="K54" s="45" t="s">
        <v>12</v>
      </c>
      <c r="L54" s="76" t="s">
        <v>11</v>
      </c>
      <c r="M54" s="76"/>
      <c r="N54" s="76"/>
      <c r="O54" s="77" t="s">
        <v>10</v>
      </c>
      <c r="P54" s="77"/>
      <c r="Q54" s="77"/>
      <c r="T54" s="75"/>
      <c r="U54" s="75"/>
      <c r="V54" s="75"/>
      <c r="W54" s="75"/>
      <c r="X54" s="75"/>
      <c r="Y54" s="75"/>
      <c r="Z54" s="75"/>
      <c r="AA54" s="75"/>
      <c r="AB54" s="75"/>
      <c r="AC54" s="75"/>
      <c r="AD54" s="75"/>
    </row>
    <row r="55" spans="1:37" ht="15" x14ac:dyDescent="0.25">
      <c r="A55" s="24"/>
      <c r="B55" s="46">
        <f>DATE($U$68,1,1)</f>
        <v>44562</v>
      </c>
      <c r="C55" s="46">
        <f>DATE($U$68,1,31)</f>
        <v>44592</v>
      </c>
      <c r="D55" s="47">
        <f t="shared" ref="D55:D66" si="16">IF(AND(B55&gt;0,C55&gt;0),((C55+1)-B55),0)</f>
        <v>31</v>
      </c>
      <c r="E55" s="48">
        <f>D55</f>
        <v>31</v>
      </c>
      <c r="F55" s="49"/>
      <c r="G55" s="50">
        <f>NETWORKDAYS(B55,C55)-F55</f>
        <v>21</v>
      </c>
      <c r="H55" s="49"/>
      <c r="I55" s="61">
        <f>IF((D55)&lt;(G55+H55),"too many days",(G55+H55))</f>
        <v>21</v>
      </c>
      <c r="J55" s="62"/>
      <c r="K55" s="49"/>
      <c r="L55" s="61">
        <f>ROUND(IF(I55&gt;0,I55*K55*0.01,0),0)</f>
        <v>0</v>
      </c>
      <c r="M55" s="61"/>
      <c r="N55" s="61"/>
      <c r="O55" s="61">
        <f>L55</f>
        <v>0</v>
      </c>
      <c r="P55" s="61"/>
      <c r="Q55" s="61"/>
      <c r="T55" s="78" t="s">
        <v>16</v>
      </c>
      <c r="U55" s="78"/>
      <c r="V55" s="51"/>
      <c r="W55" s="51"/>
      <c r="X55" s="51"/>
      <c r="Y55" s="51"/>
      <c r="Z55" s="51"/>
      <c r="AA55" s="51"/>
      <c r="AB55" s="51"/>
      <c r="AC55" s="51"/>
      <c r="AD55" s="51"/>
    </row>
    <row r="56" spans="1:37" x14ac:dyDescent="0.2">
      <c r="A56" s="24"/>
      <c r="B56" s="46">
        <f>DATE($U$68,2,1)</f>
        <v>44593</v>
      </c>
      <c r="C56" s="46">
        <f>DATE($U$68,2,28)</f>
        <v>44620</v>
      </c>
      <c r="D56" s="47">
        <f t="shared" si="16"/>
        <v>28</v>
      </c>
      <c r="E56" s="48">
        <f t="shared" ref="E56:E66" si="17">E55+D56</f>
        <v>59</v>
      </c>
      <c r="F56" s="49"/>
      <c r="G56" s="50">
        <f t="shared" ref="G56:G66" si="18">NETWORKDAYS(B56,C56)-F56</f>
        <v>20</v>
      </c>
      <c r="H56" s="49"/>
      <c r="I56" s="61">
        <f t="shared" ref="I56:I66" si="19">IF((D56)&lt;(G56+H56),"too many days",(G56+H56))</f>
        <v>20</v>
      </c>
      <c r="J56" s="62"/>
      <c r="K56" s="49"/>
      <c r="L56" s="61">
        <f t="shared" ref="L56:L66" si="20">ROUND(IF(I56&gt;0,I56*K56*0.01,0),0)</f>
        <v>0</v>
      </c>
      <c r="M56" s="61"/>
      <c r="N56" s="61"/>
      <c r="O56" s="61">
        <f>L56+O55</f>
        <v>0</v>
      </c>
      <c r="P56" s="61"/>
      <c r="Q56" s="61"/>
      <c r="T56" s="79"/>
      <c r="U56" s="79"/>
      <c r="V56" s="79"/>
      <c r="W56" s="79"/>
      <c r="X56" s="79"/>
      <c r="Y56" s="79"/>
      <c r="Z56" s="79"/>
      <c r="AA56" s="79"/>
      <c r="AB56" s="79"/>
      <c r="AC56" s="79"/>
      <c r="AD56" s="79"/>
    </row>
    <row r="57" spans="1:37" x14ac:dyDescent="0.2">
      <c r="A57" s="24"/>
      <c r="B57" s="46">
        <f>DATE($U$68,3,1)</f>
        <v>44621</v>
      </c>
      <c r="C57" s="46">
        <f>DATE($U$68,3,31)</f>
        <v>44651</v>
      </c>
      <c r="D57" s="47">
        <f t="shared" si="16"/>
        <v>31</v>
      </c>
      <c r="E57" s="48">
        <f t="shared" si="17"/>
        <v>90</v>
      </c>
      <c r="F57" s="49"/>
      <c r="G57" s="50">
        <f t="shared" si="18"/>
        <v>23</v>
      </c>
      <c r="H57" s="49"/>
      <c r="I57" s="61">
        <f t="shared" si="19"/>
        <v>23</v>
      </c>
      <c r="J57" s="62"/>
      <c r="K57" s="49"/>
      <c r="L57" s="61">
        <f t="shared" si="20"/>
        <v>0</v>
      </c>
      <c r="M57" s="61"/>
      <c r="N57" s="61"/>
      <c r="O57" s="61">
        <f t="shared" ref="O57:O66" si="21">L57+O56</f>
        <v>0</v>
      </c>
      <c r="P57" s="61"/>
      <c r="Q57" s="61"/>
      <c r="T57" s="79"/>
      <c r="U57" s="79"/>
      <c r="V57" s="79"/>
      <c r="W57" s="79"/>
      <c r="X57" s="79"/>
      <c r="Y57" s="79"/>
      <c r="Z57" s="79"/>
      <c r="AA57" s="79"/>
      <c r="AB57" s="79"/>
      <c r="AC57" s="79"/>
      <c r="AD57" s="79"/>
    </row>
    <row r="58" spans="1:37" x14ac:dyDescent="0.2">
      <c r="A58" s="24"/>
      <c r="B58" s="46">
        <f>DATE($U$68,4,1)</f>
        <v>44652</v>
      </c>
      <c r="C58" s="46">
        <f>DATE($U$68,4,30)</f>
        <v>44681</v>
      </c>
      <c r="D58" s="47">
        <f t="shared" si="16"/>
        <v>30</v>
      </c>
      <c r="E58" s="48">
        <f t="shared" si="17"/>
        <v>120</v>
      </c>
      <c r="F58" s="49"/>
      <c r="G58" s="50">
        <f t="shared" si="18"/>
        <v>21</v>
      </c>
      <c r="H58" s="49"/>
      <c r="I58" s="61">
        <f t="shared" si="19"/>
        <v>21</v>
      </c>
      <c r="J58" s="62"/>
      <c r="K58" s="49"/>
      <c r="L58" s="61">
        <f t="shared" si="20"/>
        <v>0</v>
      </c>
      <c r="M58" s="61"/>
      <c r="N58" s="61"/>
      <c r="O58" s="61">
        <f t="shared" si="21"/>
        <v>0</v>
      </c>
      <c r="P58" s="61"/>
      <c r="Q58" s="61"/>
      <c r="T58" s="79"/>
      <c r="U58" s="79"/>
      <c r="V58" s="79"/>
      <c r="W58" s="79"/>
      <c r="X58" s="79"/>
      <c r="Y58" s="79"/>
      <c r="Z58" s="79"/>
      <c r="AA58" s="79"/>
      <c r="AB58" s="79"/>
      <c r="AC58" s="79"/>
      <c r="AD58" s="79"/>
    </row>
    <row r="59" spans="1:37" x14ac:dyDescent="0.2">
      <c r="A59" s="24"/>
      <c r="B59" s="46">
        <f>DATE($U$68,5,1)</f>
        <v>44682</v>
      </c>
      <c r="C59" s="46">
        <f>DATE($U$68,5,31)</f>
        <v>44712</v>
      </c>
      <c r="D59" s="47">
        <f t="shared" si="16"/>
        <v>31</v>
      </c>
      <c r="E59" s="48">
        <f t="shared" si="17"/>
        <v>151</v>
      </c>
      <c r="F59" s="49"/>
      <c r="G59" s="50">
        <f t="shared" si="18"/>
        <v>22</v>
      </c>
      <c r="H59" s="49"/>
      <c r="I59" s="61">
        <f t="shared" si="19"/>
        <v>22</v>
      </c>
      <c r="J59" s="62"/>
      <c r="K59" s="49"/>
      <c r="L59" s="61">
        <f t="shared" si="20"/>
        <v>0</v>
      </c>
      <c r="M59" s="61"/>
      <c r="N59" s="61"/>
      <c r="O59" s="61">
        <f t="shared" si="21"/>
        <v>0</v>
      </c>
      <c r="P59" s="61"/>
      <c r="Q59" s="61"/>
      <c r="T59" s="79"/>
      <c r="U59" s="79"/>
      <c r="V59" s="79"/>
      <c r="W59" s="79"/>
      <c r="X59" s="79"/>
      <c r="Y59" s="79"/>
      <c r="Z59" s="79"/>
      <c r="AA59" s="79"/>
      <c r="AB59" s="79"/>
      <c r="AC59" s="79"/>
      <c r="AD59" s="79"/>
    </row>
    <row r="60" spans="1:37" x14ac:dyDescent="0.2">
      <c r="A60" s="24"/>
      <c r="B60" s="46">
        <f>DATE($U$68,6,1)</f>
        <v>44713</v>
      </c>
      <c r="C60" s="46">
        <f>DATE($U$68,6,30)</f>
        <v>44742</v>
      </c>
      <c r="D60" s="47">
        <f t="shared" si="16"/>
        <v>30</v>
      </c>
      <c r="E60" s="48">
        <f t="shared" si="17"/>
        <v>181</v>
      </c>
      <c r="F60" s="49"/>
      <c r="G60" s="50">
        <f t="shared" si="18"/>
        <v>22</v>
      </c>
      <c r="H60" s="49"/>
      <c r="I60" s="61">
        <f t="shared" si="19"/>
        <v>22</v>
      </c>
      <c r="J60" s="62"/>
      <c r="K60" s="49"/>
      <c r="L60" s="61">
        <f t="shared" si="20"/>
        <v>0</v>
      </c>
      <c r="M60" s="61"/>
      <c r="N60" s="61"/>
      <c r="O60" s="61">
        <f t="shared" si="21"/>
        <v>0</v>
      </c>
      <c r="P60" s="61"/>
      <c r="Q60" s="61"/>
      <c r="T60" s="79"/>
      <c r="U60" s="79"/>
      <c r="V60" s="79"/>
      <c r="W60" s="79"/>
      <c r="X60" s="79"/>
      <c r="Y60" s="79"/>
      <c r="Z60" s="79"/>
      <c r="AA60" s="79"/>
      <c r="AB60" s="79"/>
      <c r="AC60" s="79"/>
      <c r="AD60" s="79"/>
    </row>
    <row r="61" spans="1:37" x14ac:dyDescent="0.2">
      <c r="A61" s="24"/>
      <c r="B61" s="46">
        <f>DATE($U$68,7,1)</f>
        <v>44743</v>
      </c>
      <c r="C61" s="46">
        <f>DATE($U$68,7,31)</f>
        <v>44773</v>
      </c>
      <c r="D61" s="47">
        <f t="shared" si="16"/>
        <v>31</v>
      </c>
      <c r="E61" s="48">
        <f t="shared" si="17"/>
        <v>212</v>
      </c>
      <c r="F61" s="49"/>
      <c r="G61" s="50">
        <f t="shared" si="18"/>
        <v>21</v>
      </c>
      <c r="H61" s="49"/>
      <c r="I61" s="61">
        <f t="shared" si="19"/>
        <v>21</v>
      </c>
      <c r="J61" s="62"/>
      <c r="K61" s="49"/>
      <c r="L61" s="61">
        <f t="shared" si="20"/>
        <v>0</v>
      </c>
      <c r="M61" s="61"/>
      <c r="N61" s="61"/>
      <c r="O61" s="61">
        <f t="shared" si="21"/>
        <v>0</v>
      </c>
      <c r="P61" s="61"/>
      <c r="Q61" s="61"/>
      <c r="T61" s="79"/>
      <c r="U61" s="79"/>
      <c r="V61" s="79"/>
      <c r="W61" s="79"/>
      <c r="X61" s="79"/>
      <c r="Y61" s="79"/>
      <c r="Z61" s="79"/>
      <c r="AA61" s="79"/>
      <c r="AB61" s="79"/>
      <c r="AC61" s="79"/>
      <c r="AD61" s="79"/>
    </row>
    <row r="62" spans="1:37" ht="12.75" customHeight="1" x14ac:dyDescent="0.2">
      <c r="A62" s="24"/>
      <c r="B62" s="46">
        <f>DATE($U$68,8,1)</f>
        <v>44774</v>
      </c>
      <c r="C62" s="46">
        <f>DATE($U$68,8,31)</f>
        <v>44804</v>
      </c>
      <c r="D62" s="47">
        <f t="shared" si="16"/>
        <v>31</v>
      </c>
      <c r="E62" s="48">
        <f t="shared" si="17"/>
        <v>243</v>
      </c>
      <c r="F62" s="49"/>
      <c r="G62" s="50">
        <f t="shared" si="18"/>
        <v>23</v>
      </c>
      <c r="H62" s="49"/>
      <c r="I62" s="61">
        <f t="shared" si="19"/>
        <v>23</v>
      </c>
      <c r="J62" s="62"/>
      <c r="K62" s="49"/>
      <c r="L62" s="61">
        <f t="shared" si="20"/>
        <v>0</v>
      </c>
      <c r="M62" s="61"/>
      <c r="N62" s="61"/>
      <c r="O62" s="61">
        <f t="shared" si="21"/>
        <v>0</v>
      </c>
      <c r="P62" s="61"/>
      <c r="Q62" s="61"/>
      <c r="T62" s="79"/>
      <c r="U62" s="79"/>
      <c r="V62" s="79"/>
      <c r="W62" s="79"/>
      <c r="X62" s="79"/>
      <c r="Y62" s="79"/>
      <c r="Z62" s="79"/>
      <c r="AA62" s="79"/>
      <c r="AB62" s="79"/>
      <c r="AC62" s="79"/>
      <c r="AD62" s="79"/>
    </row>
    <row r="63" spans="1:37" ht="12.75" customHeight="1" x14ac:dyDescent="0.2">
      <c r="A63" s="24"/>
      <c r="B63" s="46">
        <f>DATE($U$68,9,1)</f>
        <v>44805</v>
      </c>
      <c r="C63" s="46">
        <f>DATE($U$68,9,30)</f>
        <v>44834</v>
      </c>
      <c r="D63" s="47">
        <f t="shared" si="16"/>
        <v>30</v>
      </c>
      <c r="E63" s="48">
        <f t="shared" si="17"/>
        <v>273</v>
      </c>
      <c r="F63" s="49"/>
      <c r="G63" s="50">
        <f t="shared" si="18"/>
        <v>22</v>
      </c>
      <c r="H63" s="49"/>
      <c r="I63" s="61">
        <f t="shared" si="19"/>
        <v>22</v>
      </c>
      <c r="J63" s="62"/>
      <c r="K63" s="49"/>
      <c r="L63" s="61">
        <f t="shared" si="20"/>
        <v>0</v>
      </c>
      <c r="M63" s="61"/>
      <c r="N63" s="61"/>
      <c r="O63" s="61">
        <f t="shared" si="21"/>
        <v>0</v>
      </c>
      <c r="P63" s="61"/>
      <c r="Q63" s="61"/>
      <c r="T63" s="66" t="s">
        <v>83</v>
      </c>
      <c r="U63" s="66"/>
      <c r="V63" s="66"/>
      <c r="W63" s="66"/>
      <c r="X63" s="66"/>
    </row>
    <row r="64" spans="1:37" x14ac:dyDescent="0.2">
      <c r="A64" s="24"/>
      <c r="B64" s="46">
        <f>DATE($U$68,10,1)</f>
        <v>44835</v>
      </c>
      <c r="C64" s="46">
        <f>DATE($U$68,10,31)</f>
        <v>44865</v>
      </c>
      <c r="D64" s="47">
        <f t="shared" si="16"/>
        <v>31</v>
      </c>
      <c r="E64" s="48">
        <f t="shared" si="17"/>
        <v>304</v>
      </c>
      <c r="F64" s="49"/>
      <c r="G64" s="50">
        <f t="shared" si="18"/>
        <v>21</v>
      </c>
      <c r="H64" s="49"/>
      <c r="I64" s="61">
        <f t="shared" si="19"/>
        <v>21</v>
      </c>
      <c r="J64" s="62"/>
      <c r="K64" s="49"/>
      <c r="L64" s="61">
        <f t="shared" si="20"/>
        <v>0</v>
      </c>
      <c r="M64" s="61"/>
      <c r="N64" s="61"/>
      <c r="O64" s="61">
        <f t="shared" si="21"/>
        <v>0</v>
      </c>
      <c r="P64" s="61"/>
      <c r="Q64" s="61"/>
      <c r="U64" s="52" t="s">
        <v>90</v>
      </c>
      <c r="W64" s="53"/>
      <c r="X64" s="63">
        <f>E66</f>
        <v>365</v>
      </c>
      <c r="Y64" s="63"/>
      <c r="Z64" s="63"/>
    </row>
    <row r="65" spans="1:30" ht="12.75" customHeight="1" x14ac:dyDescent="0.2">
      <c r="A65" s="24"/>
      <c r="B65" s="46">
        <f>DATE($U$68,11,1)</f>
        <v>44866</v>
      </c>
      <c r="C65" s="46">
        <f>DATE($U$68,11,30)</f>
        <v>44895</v>
      </c>
      <c r="D65" s="47">
        <f t="shared" si="16"/>
        <v>30</v>
      </c>
      <c r="E65" s="48">
        <f t="shared" si="17"/>
        <v>334</v>
      </c>
      <c r="F65" s="49"/>
      <c r="G65" s="50">
        <f t="shared" si="18"/>
        <v>22</v>
      </c>
      <c r="H65" s="49"/>
      <c r="I65" s="61">
        <f t="shared" si="19"/>
        <v>22</v>
      </c>
      <c r="J65" s="62"/>
      <c r="K65" s="49"/>
      <c r="L65" s="61">
        <f t="shared" si="20"/>
        <v>0</v>
      </c>
      <c r="M65" s="61"/>
      <c r="N65" s="61"/>
      <c r="O65" s="61">
        <f t="shared" si="21"/>
        <v>0</v>
      </c>
      <c r="P65" s="61"/>
      <c r="Q65" s="61"/>
      <c r="U65" s="52" t="s">
        <v>91</v>
      </c>
      <c r="W65" s="53"/>
      <c r="X65" s="63">
        <f>O66</f>
        <v>0</v>
      </c>
      <c r="Y65" s="63"/>
      <c r="Z65" s="63"/>
      <c r="AB65" s="67" t="s">
        <v>76</v>
      </c>
      <c r="AC65" s="67"/>
      <c r="AD65" s="67"/>
    </row>
    <row r="66" spans="1:30" x14ac:dyDescent="0.2">
      <c r="A66" s="24"/>
      <c r="B66" s="46">
        <f>DATE($U$68,12,1)</f>
        <v>44896</v>
      </c>
      <c r="C66" s="46">
        <f>DATE($U$68,12,31)</f>
        <v>44926</v>
      </c>
      <c r="D66" s="47">
        <f t="shared" si="16"/>
        <v>31</v>
      </c>
      <c r="E66" s="48">
        <f t="shared" si="17"/>
        <v>365</v>
      </c>
      <c r="F66" s="49"/>
      <c r="G66" s="50">
        <f t="shared" si="18"/>
        <v>22</v>
      </c>
      <c r="H66" s="49"/>
      <c r="I66" s="61">
        <f t="shared" si="19"/>
        <v>22</v>
      </c>
      <c r="J66" s="62"/>
      <c r="K66" s="49"/>
      <c r="L66" s="61">
        <f t="shared" si="20"/>
        <v>0</v>
      </c>
      <c r="M66" s="61"/>
      <c r="N66" s="61"/>
      <c r="O66" s="61">
        <f t="shared" si="21"/>
        <v>0</v>
      </c>
      <c r="P66" s="61"/>
      <c r="Q66" s="61"/>
      <c r="U66" s="52" t="s">
        <v>0</v>
      </c>
      <c r="W66" s="54"/>
      <c r="X66" s="64"/>
      <c r="Y66" s="64"/>
      <c r="Z66" s="64"/>
      <c r="AB66" s="68"/>
      <c r="AC66" s="68"/>
      <c r="AD66" s="68"/>
    </row>
    <row r="67" spans="1:30" ht="12" customHeight="1" x14ac:dyDescent="0.25">
      <c r="B67" s="55"/>
    </row>
    <row r="68" spans="1:30" ht="15" x14ac:dyDescent="0.25">
      <c r="B68" s="52"/>
      <c r="C68" s="52"/>
      <c r="D68" s="52"/>
      <c r="E68" s="52"/>
      <c r="F68" s="52"/>
      <c r="G68" s="52"/>
      <c r="H68" s="52"/>
      <c r="I68" s="65" t="s">
        <v>78</v>
      </c>
      <c r="J68" s="65"/>
      <c r="K68" s="60" t="s">
        <v>75</v>
      </c>
      <c r="L68" s="60"/>
      <c r="M68" s="60"/>
      <c r="N68" s="60"/>
      <c r="O68" s="60"/>
      <c r="P68" s="60"/>
      <c r="Q68" s="60"/>
      <c r="R68" s="60"/>
      <c r="S68" s="60"/>
      <c r="T68" s="60"/>
      <c r="U68" s="56">
        <v>2022</v>
      </c>
      <c r="V68" s="52"/>
      <c r="W68" s="52"/>
      <c r="X68" s="52"/>
      <c r="Y68" s="52"/>
      <c r="Z68" s="52"/>
      <c r="AA68" s="52"/>
      <c r="AB68" s="52"/>
      <c r="AC68" s="52"/>
      <c r="AD68" s="52"/>
    </row>
    <row r="69" spans="1:30" x14ac:dyDescent="0.2">
      <c r="A69" s="31"/>
      <c r="B69" s="31"/>
      <c r="C69" s="31"/>
    </row>
    <row r="70" spans="1:30" x14ac:dyDescent="0.2">
      <c r="A70" s="31"/>
      <c r="B70" s="31"/>
      <c r="C70" s="31"/>
    </row>
    <row r="71" spans="1:30" x14ac:dyDescent="0.2">
      <c r="A71" s="31"/>
      <c r="B71" s="31"/>
      <c r="C71" s="31"/>
    </row>
    <row r="72" spans="1:30" x14ac:dyDescent="0.2">
      <c r="A72" s="31"/>
      <c r="B72" s="31"/>
      <c r="C72" s="31"/>
    </row>
    <row r="73" spans="1:30" x14ac:dyDescent="0.2">
      <c r="A73" s="31"/>
      <c r="B73" s="31"/>
      <c r="C73" s="31"/>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A53:D53 A54:F54 O54:O66 L55:L66">
    <cfRule type="expression" dxfId="50" priority="12">
      <formula>NOT(CELL("Protect",A53))</formula>
    </cfRule>
  </conditionalFormatting>
  <conditionalFormatting sqref="A55:H66">
    <cfRule type="expression" dxfId="49" priority="5">
      <formula>NOT(CELL("Protect",A55))</formula>
    </cfRule>
  </conditionalFormatting>
  <conditionalFormatting sqref="A4:J5">
    <cfRule type="expression" dxfId="48" priority="1">
      <formula>NOT(CELL("Protect",A4))</formula>
    </cfRule>
  </conditionalFormatting>
  <conditionalFormatting sqref="A1:AD3 W4:AA5 A6:AD52">
    <cfRule type="expression" dxfId="47" priority="14">
      <formula>NOT(CELL("Protect",A1))</formula>
    </cfRule>
  </conditionalFormatting>
  <conditionalFormatting sqref="F53:I53">
    <cfRule type="expression" dxfId="46" priority="8">
      <formula>NOT(CELL("Protect",F53))</formula>
    </cfRule>
  </conditionalFormatting>
  <conditionalFormatting sqref="K53:K66">
    <cfRule type="expression" dxfId="45" priority="11">
      <formula>NOT(CELL("Protect",K53))</formula>
    </cfRule>
  </conditionalFormatting>
  <conditionalFormatting sqref="R63:S65 A67:AD68">
    <cfRule type="expression" dxfId="44" priority="13">
      <formula>NOT(CELL("Protect",A63))</formula>
    </cfRule>
  </conditionalFormatting>
  <conditionalFormatting sqref="R53:T53">
    <cfRule type="expression" dxfId="43" priority="3">
      <formula>NOT(CELL("Protect",R53))</formula>
    </cfRule>
  </conditionalFormatting>
  <conditionalFormatting sqref="T55:T56 T63 U64:U66 X64:X66 AB65:AB66">
    <cfRule type="expression" dxfId="42" priority="4">
      <formula>NOT(CELL("Protect",T55))</formula>
    </cfRule>
  </conditionalFormatting>
  <conditionalFormatting sqref="AF63:AF65">
    <cfRule type="expression" dxfId="41" priority="6">
      <formula>NOT(CELL("Protect",AF63))</formula>
    </cfRule>
  </conditionalFormatting>
  <hyperlinks>
    <hyperlink ref="J30:K31" r:id="rId1" display="Production Rate" xr:uid="{CBF646D8-7262-468B-B010-81F6C7574AB3}"/>
    <hyperlink ref="K53:M53" r:id="rId2" location="fd19-10a30.2" display="Probable Working Days" xr:uid="{EF53526B-768B-4DAE-9781-4B10F222C855}"/>
  </hyperlinks>
  <pageMargins left="0.25" right="0.25" top="0.25" bottom="0.25" header="0" footer="0"/>
  <pageSetup scale="66"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1265" r:id="rId6" name="Check Box 1">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1266" r:id="rId7" name="Check Box 2">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1267" r:id="rId8" name="Check Box 3">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785C7-4A29-423B-95EB-40D9F7915D31}">
  <dimension ref="A1:AK73"/>
  <sheetViews>
    <sheetView zoomScale="85" zoomScaleNormal="85" workbookViewId="0">
      <selection activeCell="B4" sqref="B4:C4"/>
    </sheetView>
  </sheetViews>
  <sheetFormatPr defaultColWidth="9.140625" defaultRowHeight="12.75" x14ac:dyDescent="0.2"/>
  <cols>
    <col min="1" max="1" width="17.5703125" customWidth="1"/>
    <col min="2" max="7" width="10.85546875" customWidth="1"/>
    <col min="8" max="8" width="10.7109375" customWidth="1"/>
    <col min="9" max="9" width="7" customWidth="1"/>
    <col min="10" max="10" width="6.28515625" style="5" customWidth="1"/>
    <col min="11" max="11" width="7" customWidth="1"/>
    <col min="12" max="12" width="3.7109375" customWidth="1"/>
    <col min="13" max="13" width="1.28515625" customWidth="1"/>
    <col min="14" max="14" width="3.7109375" customWidth="1"/>
    <col min="15" max="15" width="1.140625" customWidth="1"/>
    <col min="16" max="16" width="3.7109375" customWidth="1"/>
    <col min="17" max="17" width="1.28515625" customWidth="1"/>
    <col min="18" max="18" width="3.7109375" customWidth="1"/>
    <col min="19" max="19" width="1.28515625" customWidth="1"/>
    <col min="20" max="20" width="3.7109375" customWidth="1"/>
    <col min="21" max="30" width="6.7109375" customWidth="1"/>
    <col min="31" max="31" width="8.28515625" customWidth="1"/>
    <col min="32" max="32" width="8.140625" customWidth="1"/>
    <col min="33" max="33" width="8.28515625" hidden="1" customWidth="1"/>
    <col min="34" max="37" width="9.140625" hidden="1" customWidth="1"/>
  </cols>
  <sheetData>
    <row r="1" spans="1:36" ht="22.5" customHeight="1" x14ac:dyDescent="0.4">
      <c r="A1" s="118" t="s">
        <v>74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6" ht="10.5" customHeight="1" x14ac:dyDescent="0.2">
      <c r="A2" s="119" t="s">
        <v>113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6" ht="2.25" customHeigh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6" x14ac:dyDescent="0.2">
      <c r="A4" s="4" t="s">
        <v>73</v>
      </c>
      <c r="B4" s="96"/>
      <c r="C4" s="96"/>
      <c r="E4" s="4" t="s">
        <v>71</v>
      </c>
      <c r="F4" s="96"/>
      <c r="G4" s="96"/>
      <c r="H4" s="5"/>
      <c r="J4" s="4" t="s">
        <v>69</v>
      </c>
      <c r="K4" s="97"/>
      <c r="L4" s="97"/>
      <c r="M4" s="97"/>
      <c r="N4" s="97"/>
      <c r="O4" s="97"/>
      <c r="P4" s="97"/>
      <c r="Q4" s="97"/>
      <c r="R4" s="97"/>
      <c r="S4" s="97"/>
      <c r="T4" s="97"/>
      <c r="U4" s="97"/>
      <c r="V4" s="97"/>
      <c r="AA4" s="4" t="s">
        <v>67</v>
      </c>
      <c r="AB4" s="98"/>
      <c r="AC4" s="98"/>
      <c r="AD4" s="98"/>
    </row>
    <row r="5" spans="1:36" x14ac:dyDescent="0.2">
      <c r="A5" s="4" t="s">
        <v>66</v>
      </c>
      <c r="B5" s="96"/>
      <c r="C5" s="96"/>
      <c r="E5" s="4" t="s">
        <v>64</v>
      </c>
      <c r="F5" s="96"/>
      <c r="G5" s="96"/>
      <c r="J5" s="4" t="s">
        <v>62</v>
      </c>
      <c r="K5" s="97"/>
      <c r="L5" s="97"/>
      <c r="M5" s="97"/>
      <c r="N5" s="97"/>
      <c r="O5" s="97"/>
      <c r="P5" s="97"/>
      <c r="Q5" s="97"/>
      <c r="R5" s="97"/>
      <c r="S5" s="97"/>
      <c r="T5" s="97"/>
      <c r="U5" s="97"/>
      <c r="V5" s="97"/>
      <c r="AA5" s="4" t="s">
        <v>60</v>
      </c>
      <c r="AB5" s="98"/>
      <c r="AC5" s="98"/>
      <c r="AD5" s="98"/>
    </row>
    <row r="15" spans="1:36" x14ac:dyDescent="0.2">
      <c r="AJ15" s="6"/>
    </row>
    <row r="24" spans="1:37" x14ac:dyDescent="0.2">
      <c r="AI24" s="7"/>
    </row>
    <row r="27" spans="1:37" ht="12.75" customHeight="1" x14ac:dyDescent="0.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37" ht="12.75" customHeight="1" x14ac:dyDescent="0.3">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37" ht="20.25" x14ac:dyDescent="0.3">
      <c r="A29" s="99" t="s">
        <v>59</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7" ht="15" customHeight="1" x14ac:dyDescent="0.2">
      <c r="A30" s="100" t="s">
        <v>58</v>
      </c>
      <c r="B30" s="101"/>
      <c r="C30" s="104" t="s">
        <v>57</v>
      </c>
      <c r="D30" s="105"/>
      <c r="E30" s="105"/>
      <c r="F30" s="105"/>
      <c r="G30" s="105"/>
      <c r="H30" s="89" t="s">
        <v>56</v>
      </c>
      <c r="I30" s="106" t="s">
        <v>55</v>
      </c>
      <c r="J30" s="108" t="s">
        <v>77</v>
      </c>
      <c r="K30" s="109"/>
      <c r="L30" s="112" t="s">
        <v>54</v>
      </c>
      <c r="M30" s="113"/>
      <c r="N30" s="113"/>
      <c r="O30" s="113"/>
      <c r="P30" s="113"/>
      <c r="Q30" s="113"/>
      <c r="R30" s="113"/>
      <c r="S30" s="113"/>
      <c r="T30" s="114"/>
      <c r="U30" s="94" t="s">
        <v>53</v>
      </c>
      <c r="V30" s="95"/>
      <c r="W30" s="94" t="s">
        <v>52</v>
      </c>
      <c r="X30" s="95"/>
      <c r="Y30" s="94" t="s">
        <v>51</v>
      </c>
      <c r="Z30" s="95"/>
      <c r="AA30" s="94" t="s">
        <v>50</v>
      </c>
      <c r="AB30" s="95"/>
      <c r="AC30" s="94" t="s">
        <v>49</v>
      </c>
      <c r="AD30" s="95"/>
      <c r="AJ30" s="6"/>
    </row>
    <row r="31" spans="1:37" ht="16.5" customHeight="1" x14ac:dyDescent="0.2">
      <c r="A31" s="102"/>
      <c r="B31" s="103"/>
      <c r="C31" s="8" t="str">
        <f>U30</f>
        <v>Stage 1</v>
      </c>
      <c r="D31" s="8" t="str">
        <f>W30</f>
        <v>Stage 2</v>
      </c>
      <c r="E31" s="8" t="str">
        <f>Y30</f>
        <v>Stage 3</v>
      </c>
      <c r="F31" s="8" t="str">
        <f>AA30</f>
        <v>Stage 4</v>
      </c>
      <c r="G31" s="9" t="str">
        <f>AC30</f>
        <v>Stage 5</v>
      </c>
      <c r="H31" s="77"/>
      <c r="I31" s="107"/>
      <c r="J31" s="110"/>
      <c r="K31" s="111"/>
      <c r="L31" s="115"/>
      <c r="M31" s="116"/>
      <c r="N31" s="116"/>
      <c r="O31" s="116"/>
      <c r="P31" s="116"/>
      <c r="Q31" s="116"/>
      <c r="R31" s="116"/>
      <c r="S31" s="116"/>
      <c r="T31" s="117"/>
      <c r="U31" s="10" t="s">
        <v>15</v>
      </c>
      <c r="V31" s="11" t="s">
        <v>14</v>
      </c>
      <c r="W31" s="12" t="s">
        <v>15</v>
      </c>
      <c r="X31" s="13" t="s">
        <v>14</v>
      </c>
      <c r="Y31" s="12" t="s">
        <v>15</v>
      </c>
      <c r="Z31" s="14" t="s">
        <v>14</v>
      </c>
      <c r="AA31" s="12" t="s">
        <v>15</v>
      </c>
      <c r="AB31" s="14" t="s">
        <v>14</v>
      </c>
      <c r="AC31" s="12" t="s">
        <v>15</v>
      </c>
      <c r="AD31" s="14" t="s">
        <v>14</v>
      </c>
      <c r="AG31" t="s">
        <v>48</v>
      </c>
      <c r="AH31" s="15" t="s">
        <v>47</v>
      </c>
      <c r="AI31" s="15" t="s">
        <v>46</v>
      </c>
      <c r="AJ31" s="15" t="s">
        <v>45</v>
      </c>
      <c r="AK31" t="s">
        <v>44</v>
      </c>
    </row>
    <row r="32" spans="1:37" x14ac:dyDescent="0.2">
      <c r="A32" s="120"/>
      <c r="B32" s="121"/>
      <c r="C32" s="16"/>
      <c r="D32" s="16"/>
      <c r="E32" s="16"/>
      <c r="F32" s="17"/>
      <c r="G32" s="16"/>
      <c r="H32" s="18" t="str">
        <f t="shared" ref="H32:H51" si="0">IF(AND(ISBLANK(C32),ISBLANK(D32),ISBLANK(E32),ISBLANK(F32),ISBLANK(G32)),"",SUM(C32:G32))</f>
        <v/>
      </c>
      <c r="I32" s="19"/>
      <c r="J32" s="82"/>
      <c r="K32" s="83"/>
      <c r="L32" s="20" t="str">
        <f>IF(ISBLANK(C32),"",ROUNDUP(C32/$J32,0))</f>
        <v/>
      </c>
      <c r="M32" s="21" t="s">
        <v>19</v>
      </c>
      <c r="N32" s="20" t="str">
        <f>IF(ISBLANK(D32),"",ROUNDUP(D32/$J32,0))</f>
        <v/>
      </c>
      <c r="O32" s="21" t="s">
        <v>19</v>
      </c>
      <c r="P32" s="20" t="str">
        <f>IF(ISBLANK(E32),"",ROUNDUP(E32/$J32,0))</f>
        <v/>
      </c>
      <c r="Q32" s="21" t="s">
        <v>19</v>
      </c>
      <c r="R32" s="20" t="str">
        <f>IF(ISBLANK(F32),"",ROUNDUP(F32/$J32,0))</f>
        <v/>
      </c>
      <c r="S32" s="21" t="s">
        <v>19</v>
      </c>
      <c r="T32" s="20" t="str">
        <f>IF(ISBLANK(G32),"",ROUNDUP(G32/$J32,0))</f>
        <v/>
      </c>
      <c r="U32" s="22"/>
      <c r="V32" s="23" t="str">
        <f>IF(ISBLANK(U32),"",U32+L32)</f>
        <v/>
      </c>
      <c r="W32" s="24"/>
      <c r="X32" s="25" t="str">
        <f t="shared" ref="X32:X51" si="1">IF(ISBLANK(W32),"",W32+N32)</f>
        <v/>
      </c>
      <c r="Y32" s="24"/>
      <c r="Z32" s="25" t="str">
        <f t="shared" ref="Z32:Z51" si="2">IF(ISBLANK(Y32),"",Y32+P32)</f>
        <v/>
      </c>
      <c r="AA32" s="24"/>
      <c r="AB32" s="25" t="str">
        <f t="shared" ref="AB32:AB51" si="3">IF(ISBLANK(AA32),"",AA32+R32)</f>
        <v/>
      </c>
      <c r="AC32" s="24"/>
      <c r="AD32" s="25" t="str">
        <f t="shared" ref="AD32:AD51" si="4">IF(ISBLANK(AC32),"",AC32+T32)</f>
        <v/>
      </c>
      <c r="AE32" t="s">
        <v>42</v>
      </c>
      <c r="AG32">
        <f t="shared" ref="AG32:AG51" si="5">U32</f>
        <v>0</v>
      </c>
      <c r="AH32" s="26">
        <f t="shared" ref="AH32:AH51" si="6">IF(W32&gt;0,IF(V32="",W32,W32-V32),0)</f>
        <v>0</v>
      </c>
      <c r="AI32" s="26">
        <f>IF(Y32&gt;0,IF(X32="",IF(V32="",Y32,Y32-V32),Y32-X32),0)</f>
        <v>0</v>
      </c>
      <c r="AJ32" s="26">
        <f t="shared" ref="AJ32:AJ51" si="7">IF(AA32&gt;0,IF(Z32="",IF(X32="",IF(V32="",AA32,AA32-V32),AA32-X32),AA32-Z32),0)</f>
        <v>0</v>
      </c>
      <c r="AK32">
        <f t="shared" ref="AK32:AK51" si="8">IF(AC32&gt;0,IF(AB32="",IF(Z32="",IF(X32="",IF(V32="",AC32,AC32-V32),AC32-X32),AC32-Z32),AC32-AB32),0)</f>
        <v>0</v>
      </c>
    </row>
    <row r="33" spans="1:37" x14ac:dyDescent="0.2">
      <c r="A33" s="80"/>
      <c r="B33" s="91"/>
      <c r="C33" s="16"/>
      <c r="D33" s="16"/>
      <c r="E33" s="16"/>
      <c r="F33" s="17"/>
      <c r="G33" s="27"/>
      <c r="H33" s="18" t="str">
        <f t="shared" si="0"/>
        <v/>
      </c>
      <c r="I33" s="19"/>
      <c r="J33" s="82"/>
      <c r="K33" s="83"/>
      <c r="L33" s="20" t="str">
        <f t="shared" ref="L33:L51" si="9">IF(ISBLANK(C33),"",ROUNDUP(C33/$J33,0))</f>
        <v/>
      </c>
      <c r="M33" s="21" t="s">
        <v>19</v>
      </c>
      <c r="N33" s="20" t="str">
        <f t="shared" ref="N33:N51" si="10">IF(ISBLANK(D33),"",ROUNDUP(D33/$J33,0))</f>
        <v/>
      </c>
      <c r="O33" s="21" t="s">
        <v>19</v>
      </c>
      <c r="P33" s="20" t="str">
        <f t="shared" ref="P33:P51" si="11">IF(ISBLANK(E33),"",ROUNDUP(E33/$J33,0))</f>
        <v/>
      </c>
      <c r="Q33" s="21" t="s">
        <v>19</v>
      </c>
      <c r="R33" s="20" t="str">
        <f t="shared" ref="R33:R51" si="12">IF(ISBLANK(F33),"",ROUNDUP(F33/$J33,0))</f>
        <v/>
      </c>
      <c r="S33" s="21" t="s">
        <v>19</v>
      </c>
      <c r="T33" s="20" t="str">
        <f t="shared" ref="T33:T51" si="13">IF(ISBLANK(G33),"",ROUNDUP(G33/$J33,0))</f>
        <v/>
      </c>
      <c r="U33" s="22"/>
      <c r="V33" s="23" t="str">
        <f t="shared" ref="V33:V51" si="14">IF(ISBLANK(U33),"",U33+L33)</f>
        <v/>
      </c>
      <c r="W33" s="24"/>
      <c r="X33" s="25" t="str">
        <f t="shared" si="1"/>
        <v/>
      </c>
      <c r="Y33" s="24"/>
      <c r="Z33" s="25" t="str">
        <f t="shared" si="2"/>
        <v/>
      </c>
      <c r="AA33" s="24"/>
      <c r="AB33" s="25" t="str">
        <f t="shared" si="3"/>
        <v/>
      </c>
      <c r="AC33" s="24"/>
      <c r="AD33" s="25" t="str">
        <f t="shared" si="4"/>
        <v/>
      </c>
      <c r="AG33">
        <f t="shared" si="5"/>
        <v>0</v>
      </c>
      <c r="AH33" s="26">
        <f t="shared" si="6"/>
        <v>0</v>
      </c>
      <c r="AI33" s="26">
        <f t="shared" ref="AI33:AI51" si="15">IF(Y33&gt;0,IF(X33="",IF(V33="",Y33,Y33-V33),Y33-X33),0)</f>
        <v>0</v>
      </c>
      <c r="AJ33" s="26">
        <f t="shared" si="7"/>
        <v>0</v>
      </c>
      <c r="AK33">
        <f t="shared" si="8"/>
        <v>0</v>
      </c>
    </row>
    <row r="34" spans="1:37" x14ac:dyDescent="0.2">
      <c r="A34" s="80"/>
      <c r="B34" s="91"/>
      <c r="C34" s="16"/>
      <c r="D34" s="16"/>
      <c r="E34" s="16"/>
      <c r="F34" s="17"/>
      <c r="G34" s="27"/>
      <c r="H34" s="18" t="str">
        <f t="shared" si="0"/>
        <v/>
      </c>
      <c r="I34" s="19"/>
      <c r="J34" s="82"/>
      <c r="K34" s="83"/>
      <c r="L34" s="20" t="str">
        <f t="shared" si="9"/>
        <v/>
      </c>
      <c r="M34" s="21" t="s">
        <v>19</v>
      </c>
      <c r="N34" s="20" t="str">
        <f t="shared" si="10"/>
        <v/>
      </c>
      <c r="O34" s="21" t="s">
        <v>19</v>
      </c>
      <c r="P34" s="20" t="str">
        <f t="shared" si="11"/>
        <v/>
      </c>
      <c r="Q34" s="21" t="s">
        <v>19</v>
      </c>
      <c r="R34" s="20" t="str">
        <f t="shared" si="12"/>
        <v/>
      </c>
      <c r="S34" s="21" t="s">
        <v>19</v>
      </c>
      <c r="T34" s="20" t="str">
        <f t="shared" si="13"/>
        <v/>
      </c>
      <c r="U34" s="22"/>
      <c r="V34" s="23" t="str">
        <f t="shared" si="14"/>
        <v/>
      </c>
      <c r="W34" s="24"/>
      <c r="X34" s="25" t="str">
        <f t="shared" si="1"/>
        <v/>
      </c>
      <c r="Y34" s="24"/>
      <c r="Z34" s="25" t="str">
        <f t="shared" si="2"/>
        <v/>
      </c>
      <c r="AA34" s="24"/>
      <c r="AB34" s="25" t="str">
        <f t="shared" si="3"/>
        <v/>
      </c>
      <c r="AC34" s="24"/>
      <c r="AD34" s="25" t="str">
        <f t="shared" si="4"/>
        <v/>
      </c>
      <c r="AG34">
        <f t="shared" si="5"/>
        <v>0</v>
      </c>
      <c r="AH34" s="26">
        <f t="shared" si="6"/>
        <v>0</v>
      </c>
      <c r="AI34" s="26">
        <f t="shared" si="15"/>
        <v>0</v>
      </c>
      <c r="AJ34" s="26">
        <f t="shared" si="7"/>
        <v>0</v>
      </c>
      <c r="AK34">
        <f t="shared" si="8"/>
        <v>0</v>
      </c>
    </row>
    <row r="35" spans="1:37" x14ac:dyDescent="0.2">
      <c r="A35" s="80"/>
      <c r="B35" s="91"/>
      <c r="C35" s="16"/>
      <c r="D35" s="16"/>
      <c r="E35" s="16"/>
      <c r="F35" s="17"/>
      <c r="G35" s="27"/>
      <c r="H35" s="18" t="str">
        <f t="shared" si="0"/>
        <v/>
      </c>
      <c r="I35" s="19"/>
      <c r="J35" s="82"/>
      <c r="K35" s="83"/>
      <c r="L35" s="20" t="str">
        <f t="shared" si="9"/>
        <v/>
      </c>
      <c r="M35" s="21" t="s">
        <v>19</v>
      </c>
      <c r="N35" s="20" t="str">
        <f t="shared" si="10"/>
        <v/>
      </c>
      <c r="O35" s="21" t="s">
        <v>19</v>
      </c>
      <c r="P35" s="20" t="str">
        <f t="shared" si="11"/>
        <v/>
      </c>
      <c r="Q35" s="21" t="s">
        <v>19</v>
      </c>
      <c r="R35" s="20" t="str">
        <f t="shared" si="12"/>
        <v/>
      </c>
      <c r="S35" s="21" t="s">
        <v>19</v>
      </c>
      <c r="T35" s="20" t="str">
        <f t="shared" si="13"/>
        <v/>
      </c>
      <c r="U35" s="22"/>
      <c r="V35" s="23" t="str">
        <f t="shared" si="14"/>
        <v/>
      </c>
      <c r="W35" s="24"/>
      <c r="X35" s="25" t="str">
        <f t="shared" si="1"/>
        <v/>
      </c>
      <c r="Y35" s="24"/>
      <c r="Z35" s="25" t="str">
        <f t="shared" si="2"/>
        <v/>
      </c>
      <c r="AA35" s="24"/>
      <c r="AB35" s="25" t="str">
        <f t="shared" si="3"/>
        <v/>
      </c>
      <c r="AC35" s="24"/>
      <c r="AD35" s="25" t="str">
        <f t="shared" si="4"/>
        <v/>
      </c>
      <c r="AG35">
        <f t="shared" si="5"/>
        <v>0</v>
      </c>
      <c r="AH35" s="26">
        <f t="shared" si="6"/>
        <v>0</v>
      </c>
      <c r="AI35" s="26">
        <f t="shared" si="15"/>
        <v>0</v>
      </c>
      <c r="AJ35" s="26">
        <f t="shared" si="7"/>
        <v>0</v>
      </c>
      <c r="AK35">
        <f t="shared" si="8"/>
        <v>0</v>
      </c>
    </row>
    <row r="36" spans="1:37" x14ac:dyDescent="0.2">
      <c r="A36" s="80"/>
      <c r="B36" s="91"/>
      <c r="C36" s="16"/>
      <c r="D36" s="16"/>
      <c r="E36" s="16"/>
      <c r="F36" s="17"/>
      <c r="G36" s="27"/>
      <c r="H36" s="18" t="str">
        <f t="shared" si="0"/>
        <v/>
      </c>
      <c r="I36" s="19"/>
      <c r="J36" s="82"/>
      <c r="K36" s="83"/>
      <c r="L36" s="20" t="str">
        <f t="shared" si="9"/>
        <v/>
      </c>
      <c r="M36" s="21" t="s">
        <v>19</v>
      </c>
      <c r="N36" s="20" t="str">
        <f t="shared" si="10"/>
        <v/>
      </c>
      <c r="O36" s="21" t="s">
        <v>19</v>
      </c>
      <c r="P36" s="20" t="str">
        <f t="shared" si="11"/>
        <v/>
      </c>
      <c r="Q36" s="21" t="s">
        <v>19</v>
      </c>
      <c r="R36" s="20" t="str">
        <f t="shared" si="12"/>
        <v/>
      </c>
      <c r="S36" s="21" t="s">
        <v>19</v>
      </c>
      <c r="T36" s="20" t="str">
        <f t="shared" si="13"/>
        <v/>
      </c>
      <c r="U36" s="22"/>
      <c r="V36" s="23" t="str">
        <f t="shared" si="14"/>
        <v/>
      </c>
      <c r="W36" s="24"/>
      <c r="X36" s="25" t="str">
        <f t="shared" si="1"/>
        <v/>
      </c>
      <c r="Y36" s="24"/>
      <c r="Z36" s="25" t="str">
        <f t="shared" si="2"/>
        <v/>
      </c>
      <c r="AA36" s="24"/>
      <c r="AB36" s="25" t="str">
        <f t="shared" si="3"/>
        <v/>
      </c>
      <c r="AC36" s="24"/>
      <c r="AD36" s="25" t="str">
        <f t="shared" si="4"/>
        <v/>
      </c>
      <c r="AG36">
        <f t="shared" si="5"/>
        <v>0</v>
      </c>
      <c r="AH36" s="26">
        <f t="shared" si="6"/>
        <v>0</v>
      </c>
      <c r="AI36" s="26">
        <f t="shared" si="15"/>
        <v>0</v>
      </c>
      <c r="AJ36" s="26">
        <f t="shared" si="7"/>
        <v>0</v>
      </c>
      <c r="AK36">
        <f t="shared" si="8"/>
        <v>0</v>
      </c>
    </row>
    <row r="37" spans="1:37" x14ac:dyDescent="0.2">
      <c r="A37" s="80"/>
      <c r="B37" s="91"/>
      <c r="C37" s="16"/>
      <c r="D37" s="16"/>
      <c r="E37" s="16"/>
      <c r="F37" s="17"/>
      <c r="G37" s="27"/>
      <c r="H37" s="18" t="str">
        <f t="shared" si="0"/>
        <v/>
      </c>
      <c r="I37" s="19"/>
      <c r="J37" s="82"/>
      <c r="K37" s="83"/>
      <c r="L37" s="20" t="str">
        <f t="shared" si="9"/>
        <v/>
      </c>
      <c r="M37" s="21" t="s">
        <v>19</v>
      </c>
      <c r="N37" s="20" t="str">
        <f t="shared" si="10"/>
        <v/>
      </c>
      <c r="O37" s="21" t="s">
        <v>19</v>
      </c>
      <c r="P37" s="20" t="str">
        <f t="shared" si="11"/>
        <v/>
      </c>
      <c r="Q37" s="21" t="s">
        <v>19</v>
      </c>
      <c r="R37" s="20" t="str">
        <f t="shared" si="12"/>
        <v/>
      </c>
      <c r="S37" s="21" t="s">
        <v>19</v>
      </c>
      <c r="T37" s="20" t="str">
        <f t="shared" si="13"/>
        <v/>
      </c>
      <c r="U37" s="22"/>
      <c r="V37" s="23" t="str">
        <f t="shared" si="14"/>
        <v/>
      </c>
      <c r="W37" s="24"/>
      <c r="X37" s="25" t="str">
        <f t="shared" si="1"/>
        <v/>
      </c>
      <c r="Y37" s="24"/>
      <c r="Z37" s="25" t="str">
        <f t="shared" si="2"/>
        <v/>
      </c>
      <c r="AA37" s="24"/>
      <c r="AB37" s="25" t="str">
        <f t="shared" si="3"/>
        <v/>
      </c>
      <c r="AC37" s="24"/>
      <c r="AD37" s="25" t="str">
        <f t="shared" si="4"/>
        <v/>
      </c>
      <c r="AG37">
        <f t="shared" si="5"/>
        <v>0</v>
      </c>
      <c r="AH37" s="26">
        <f t="shared" si="6"/>
        <v>0</v>
      </c>
      <c r="AI37" s="26">
        <f t="shared" si="15"/>
        <v>0</v>
      </c>
      <c r="AJ37" s="26">
        <f t="shared" si="7"/>
        <v>0</v>
      </c>
      <c r="AK37">
        <f t="shared" si="8"/>
        <v>0</v>
      </c>
    </row>
    <row r="38" spans="1:37" x14ac:dyDescent="0.2">
      <c r="A38" s="80"/>
      <c r="B38" s="91"/>
      <c r="C38" s="16"/>
      <c r="D38" s="16"/>
      <c r="E38" s="16"/>
      <c r="F38" s="17"/>
      <c r="G38" s="27"/>
      <c r="H38" s="18" t="str">
        <f t="shared" si="0"/>
        <v/>
      </c>
      <c r="I38" s="19"/>
      <c r="J38" s="82"/>
      <c r="K38" s="83"/>
      <c r="L38" s="20" t="str">
        <f t="shared" si="9"/>
        <v/>
      </c>
      <c r="M38" s="21" t="s">
        <v>19</v>
      </c>
      <c r="N38" s="20" t="str">
        <f t="shared" si="10"/>
        <v/>
      </c>
      <c r="O38" s="21" t="s">
        <v>19</v>
      </c>
      <c r="P38" s="20" t="str">
        <f t="shared" si="11"/>
        <v/>
      </c>
      <c r="Q38" s="21" t="s">
        <v>19</v>
      </c>
      <c r="R38" s="20" t="str">
        <f t="shared" si="12"/>
        <v/>
      </c>
      <c r="S38" s="21" t="s">
        <v>19</v>
      </c>
      <c r="T38" s="20" t="str">
        <f t="shared" si="13"/>
        <v/>
      </c>
      <c r="U38" s="22"/>
      <c r="V38" s="23" t="str">
        <f t="shared" si="14"/>
        <v/>
      </c>
      <c r="W38" s="24"/>
      <c r="X38" s="25" t="str">
        <f t="shared" si="1"/>
        <v/>
      </c>
      <c r="Y38" s="24"/>
      <c r="Z38" s="25" t="str">
        <f t="shared" si="2"/>
        <v/>
      </c>
      <c r="AA38" s="24"/>
      <c r="AB38" s="25" t="str">
        <f t="shared" si="3"/>
        <v/>
      </c>
      <c r="AC38" s="24"/>
      <c r="AD38" s="25" t="str">
        <f t="shared" si="4"/>
        <v/>
      </c>
      <c r="AG38">
        <f t="shared" si="5"/>
        <v>0</v>
      </c>
      <c r="AH38" s="26">
        <f t="shared" si="6"/>
        <v>0</v>
      </c>
      <c r="AI38" s="26">
        <f t="shared" si="15"/>
        <v>0</v>
      </c>
      <c r="AJ38" s="26">
        <f t="shared" si="7"/>
        <v>0</v>
      </c>
      <c r="AK38">
        <f t="shared" si="8"/>
        <v>0</v>
      </c>
    </row>
    <row r="39" spans="1:37" x14ac:dyDescent="0.2">
      <c r="A39" s="80"/>
      <c r="B39" s="91"/>
      <c r="C39" s="16"/>
      <c r="D39" s="16"/>
      <c r="E39" s="16"/>
      <c r="F39" s="17"/>
      <c r="G39" s="27"/>
      <c r="H39" s="18" t="str">
        <f t="shared" si="0"/>
        <v/>
      </c>
      <c r="I39" s="19"/>
      <c r="J39" s="82"/>
      <c r="K39" s="83"/>
      <c r="L39" s="20" t="str">
        <f t="shared" si="9"/>
        <v/>
      </c>
      <c r="M39" s="21" t="s">
        <v>19</v>
      </c>
      <c r="N39" s="20" t="str">
        <f t="shared" si="10"/>
        <v/>
      </c>
      <c r="O39" s="21" t="s">
        <v>19</v>
      </c>
      <c r="P39" s="20" t="str">
        <f t="shared" si="11"/>
        <v/>
      </c>
      <c r="Q39" s="21" t="s">
        <v>19</v>
      </c>
      <c r="R39" s="20" t="str">
        <f t="shared" si="12"/>
        <v/>
      </c>
      <c r="S39" s="21" t="s">
        <v>19</v>
      </c>
      <c r="T39" s="20" t="str">
        <f t="shared" si="13"/>
        <v/>
      </c>
      <c r="U39" s="22"/>
      <c r="V39" s="23" t="str">
        <f t="shared" si="14"/>
        <v/>
      </c>
      <c r="W39" s="24"/>
      <c r="X39" s="25" t="str">
        <f t="shared" si="1"/>
        <v/>
      </c>
      <c r="Y39" s="24"/>
      <c r="Z39" s="25" t="str">
        <f t="shared" si="2"/>
        <v/>
      </c>
      <c r="AA39" s="24"/>
      <c r="AB39" s="25" t="str">
        <f t="shared" si="3"/>
        <v/>
      </c>
      <c r="AC39" s="24"/>
      <c r="AD39" s="25" t="str">
        <f t="shared" si="4"/>
        <v/>
      </c>
      <c r="AG39">
        <f t="shared" si="5"/>
        <v>0</v>
      </c>
      <c r="AH39" s="26">
        <f t="shared" si="6"/>
        <v>0</v>
      </c>
      <c r="AI39" s="26">
        <f t="shared" si="15"/>
        <v>0</v>
      </c>
      <c r="AJ39" s="26">
        <f t="shared" si="7"/>
        <v>0</v>
      </c>
      <c r="AK39">
        <f t="shared" si="8"/>
        <v>0</v>
      </c>
    </row>
    <row r="40" spans="1:37" x14ac:dyDescent="0.2">
      <c r="A40" s="80"/>
      <c r="B40" s="91"/>
      <c r="C40" s="16"/>
      <c r="D40" s="16"/>
      <c r="E40" s="16"/>
      <c r="F40" s="17"/>
      <c r="G40" s="27"/>
      <c r="H40" s="18" t="str">
        <f t="shared" si="0"/>
        <v/>
      </c>
      <c r="I40" s="19"/>
      <c r="J40" s="82"/>
      <c r="K40" s="83"/>
      <c r="L40" s="20" t="str">
        <f t="shared" si="9"/>
        <v/>
      </c>
      <c r="M40" s="21" t="s">
        <v>19</v>
      </c>
      <c r="N40" s="20" t="str">
        <f t="shared" si="10"/>
        <v/>
      </c>
      <c r="O40" s="21" t="s">
        <v>19</v>
      </c>
      <c r="P40" s="20" t="str">
        <f t="shared" si="11"/>
        <v/>
      </c>
      <c r="Q40" s="21" t="s">
        <v>19</v>
      </c>
      <c r="R40" s="20" t="str">
        <f t="shared" si="12"/>
        <v/>
      </c>
      <c r="S40" s="21" t="s">
        <v>19</v>
      </c>
      <c r="T40" s="20" t="str">
        <f t="shared" si="13"/>
        <v/>
      </c>
      <c r="U40" s="22"/>
      <c r="V40" s="23" t="str">
        <f t="shared" si="14"/>
        <v/>
      </c>
      <c r="W40" s="24"/>
      <c r="X40" s="25" t="str">
        <f t="shared" si="1"/>
        <v/>
      </c>
      <c r="Y40" s="24"/>
      <c r="Z40" s="25" t="str">
        <f t="shared" si="2"/>
        <v/>
      </c>
      <c r="AA40" s="24"/>
      <c r="AB40" s="25" t="str">
        <f t="shared" si="3"/>
        <v/>
      </c>
      <c r="AC40" s="24"/>
      <c r="AD40" s="25" t="str">
        <f t="shared" si="4"/>
        <v/>
      </c>
      <c r="AG40">
        <f t="shared" si="5"/>
        <v>0</v>
      </c>
      <c r="AH40" s="26">
        <f t="shared" si="6"/>
        <v>0</v>
      </c>
      <c r="AI40" s="26">
        <f t="shared" si="15"/>
        <v>0</v>
      </c>
      <c r="AJ40" s="26">
        <f t="shared" si="7"/>
        <v>0</v>
      </c>
      <c r="AK40">
        <f t="shared" si="8"/>
        <v>0</v>
      </c>
    </row>
    <row r="41" spans="1:37" x14ac:dyDescent="0.2">
      <c r="A41" s="80"/>
      <c r="B41" s="91"/>
      <c r="C41" s="16"/>
      <c r="D41" s="16"/>
      <c r="E41" s="16"/>
      <c r="F41" s="17"/>
      <c r="G41" s="27"/>
      <c r="H41" s="18" t="str">
        <f t="shared" si="0"/>
        <v/>
      </c>
      <c r="I41" s="19"/>
      <c r="J41" s="82"/>
      <c r="K41" s="83"/>
      <c r="L41" s="20" t="str">
        <f t="shared" si="9"/>
        <v/>
      </c>
      <c r="M41" s="21" t="s">
        <v>19</v>
      </c>
      <c r="N41" s="20" t="str">
        <f t="shared" si="10"/>
        <v/>
      </c>
      <c r="O41" s="21" t="s">
        <v>19</v>
      </c>
      <c r="P41" s="20" t="str">
        <f t="shared" si="11"/>
        <v/>
      </c>
      <c r="Q41" s="21" t="s">
        <v>19</v>
      </c>
      <c r="R41" s="20" t="str">
        <f t="shared" si="12"/>
        <v/>
      </c>
      <c r="S41" s="21" t="s">
        <v>19</v>
      </c>
      <c r="T41" s="20" t="str">
        <f t="shared" si="13"/>
        <v/>
      </c>
      <c r="U41" s="22"/>
      <c r="V41" s="23" t="str">
        <f t="shared" si="14"/>
        <v/>
      </c>
      <c r="W41" s="24"/>
      <c r="X41" s="25" t="str">
        <f t="shared" si="1"/>
        <v/>
      </c>
      <c r="Y41" s="24"/>
      <c r="Z41" s="25" t="str">
        <f t="shared" si="2"/>
        <v/>
      </c>
      <c r="AA41" s="24"/>
      <c r="AB41" s="25" t="str">
        <f t="shared" si="3"/>
        <v/>
      </c>
      <c r="AC41" s="24"/>
      <c r="AD41" s="25" t="str">
        <f t="shared" si="4"/>
        <v/>
      </c>
      <c r="AG41">
        <f t="shared" si="5"/>
        <v>0</v>
      </c>
      <c r="AH41" s="26">
        <f t="shared" si="6"/>
        <v>0</v>
      </c>
      <c r="AI41" s="26">
        <f t="shared" si="15"/>
        <v>0</v>
      </c>
      <c r="AJ41" s="26">
        <f t="shared" si="7"/>
        <v>0</v>
      </c>
      <c r="AK41">
        <f t="shared" si="8"/>
        <v>0</v>
      </c>
    </row>
    <row r="42" spans="1:37" x14ac:dyDescent="0.2">
      <c r="A42" s="80"/>
      <c r="B42" s="91"/>
      <c r="C42" s="16"/>
      <c r="D42" s="16"/>
      <c r="E42" s="16"/>
      <c r="F42" s="17"/>
      <c r="G42" s="27"/>
      <c r="H42" s="18" t="str">
        <f t="shared" si="0"/>
        <v/>
      </c>
      <c r="I42" s="28"/>
      <c r="J42" s="82"/>
      <c r="K42" s="83"/>
      <c r="L42" s="20" t="str">
        <f t="shared" si="9"/>
        <v/>
      </c>
      <c r="M42" s="21" t="s">
        <v>19</v>
      </c>
      <c r="N42" s="20" t="str">
        <f t="shared" si="10"/>
        <v/>
      </c>
      <c r="O42" s="21" t="s">
        <v>19</v>
      </c>
      <c r="P42" s="20" t="str">
        <f t="shared" si="11"/>
        <v/>
      </c>
      <c r="Q42" s="21" t="s">
        <v>19</v>
      </c>
      <c r="R42" s="20" t="str">
        <f t="shared" si="12"/>
        <v/>
      </c>
      <c r="S42" s="21" t="s">
        <v>19</v>
      </c>
      <c r="T42" s="20" t="str">
        <f t="shared" si="13"/>
        <v/>
      </c>
      <c r="U42" s="22"/>
      <c r="V42" s="23" t="str">
        <f t="shared" si="14"/>
        <v/>
      </c>
      <c r="W42" s="24"/>
      <c r="X42" s="25" t="str">
        <f t="shared" si="1"/>
        <v/>
      </c>
      <c r="Y42" s="24"/>
      <c r="Z42" s="25" t="str">
        <f t="shared" si="2"/>
        <v/>
      </c>
      <c r="AA42" s="24"/>
      <c r="AB42" s="25" t="str">
        <f t="shared" si="3"/>
        <v/>
      </c>
      <c r="AC42" s="24"/>
      <c r="AD42" s="25" t="str">
        <f t="shared" si="4"/>
        <v/>
      </c>
      <c r="AG42">
        <f t="shared" si="5"/>
        <v>0</v>
      </c>
      <c r="AH42" s="26">
        <f t="shared" si="6"/>
        <v>0</v>
      </c>
      <c r="AI42" s="26">
        <f t="shared" si="15"/>
        <v>0</v>
      </c>
      <c r="AJ42" s="26">
        <f t="shared" si="7"/>
        <v>0</v>
      </c>
      <c r="AK42">
        <f t="shared" si="8"/>
        <v>0</v>
      </c>
    </row>
    <row r="43" spans="1:37" x14ac:dyDescent="0.2">
      <c r="A43" s="80"/>
      <c r="B43" s="91"/>
      <c r="C43" s="16"/>
      <c r="D43" s="16"/>
      <c r="E43" s="16"/>
      <c r="F43" s="17"/>
      <c r="G43" s="27"/>
      <c r="H43" s="18" t="str">
        <f t="shared" si="0"/>
        <v/>
      </c>
      <c r="I43" s="28"/>
      <c r="J43" s="82"/>
      <c r="K43" s="83"/>
      <c r="L43" s="20" t="str">
        <f t="shared" si="9"/>
        <v/>
      </c>
      <c r="M43" s="21" t="s">
        <v>19</v>
      </c>
      <c r="N43" s="20" t="str">
        <f t="shared" si="10"/>
        <v/>
      </c>
      <c r="O43" s="21" t="s">
        <v>19</v>
      </c>
      <c r="P43" s="20" t="str">
        <f t="shared" si="11"/>
        <v/>
      </c>
      <c r="Q43" s="21" t="s">
        <v>19</v>
      </c>
      <c r="R43" s="20" t="str">
        <f t="shared" si="12"/>
        <v/>
      </c>
      <c r="S43" s="21" t="s">
        <v>19</v>
      </c>
      <c r="T43" s="20" t="str">
        <f t="shared" si="13"/>
        <v/>
      </c>
      <c r="U43" s="22"/>
      <c r="V43" s="23" t="str">
        <f t="shared" si="14"/>
        <v/>
      </c>
      <c r="W43" s="24"/>
      <c r="X43" s="25" t="str">
        <f t="shared" si="1"/>
        <v/>
      </c>
      <c r="Y43" s="24"/>
      <c r="Z43" s="25" t="str">
        <f t="shared" si="2"/>
        <v/>
      </c>
      <c r="AA43" s="24"/>
      <c r="AB43" s="25" t="str">
        <f t="shared" si="3"/>
        <v/>
      </c>
      <c r="AC43" s="24"/>
      <c r="AD43" s="25" t="str">
        <f t="shared" si="4"/>
        <v/>
      </c>
      <c r="AG43">
        <f t="shared" si="5"/>
        <v>0</v>
      </c>
      <c r="AH43" s="26">
        <f t="shared" si="6"/>
        <v>0</v>
      </c>
      <c r="AI43" s="26">
        <f t="shared" si="15"/>
        <v>0</v>
      </c>
      <c r="AJ43" s="26">
        <f t="shared" si="7"/>
        <v>0</v>
      </c>
      <c r="AK43">
        <f t="shared" si="8"/>
        <v>0</v>
      </c>
    </row>
    <row r="44" spans="1:37" x14ac:dyDescent="0.2">
      <c r="A44" s="80"/>
      <c r="B44" s="91"/>
      <c r="C44" s="16"/>
      <c r="D44" s="16"/>
      <c r="E44" s="16"/>
      <c r="F44" s="17"/>
      <c r="G44" s="27"/>
      <c r="H44" s="18" t="str">
        <f t="shared" si="0"/>
        <v/>
      </c>
      <c r="I44" s="28"/>
      <c r="J44" s="82"/>
      <c r="K44" s="83"/>
      <c r="L44" s="20" t="str">
        <f t="shared" si="9"/>
        <v/>
      </c>
      <c r="M44" s="21" t="s">
        <v>19</v>
      </c>
      <c r="N44" s="20" t="str">
        <f t="shared" si="10"/>
        <v/>
      </c>
      <c r="O44" s="21" t="s">
        <v>19</v>
      </c>
      <c r="P44" s="20" t="str">
        <f t="shared" si="11"/>
        <v/>
      </c>
      <c r="Q44" s="21" t="s">
        <v>19</v>
      </c>
      <c r="R44" s="20" t="str">
        <f t="shared" si="12"/>
        <v/>
      </c>
      <c r="S44" s="21" t="s">
        <v>19</v>
      </c>
      <c r="T44" s="20" t="str">
        <f t="shared" si="13"/>
        <v/>
      </c>
      <c r="U44" s="22"/>
      <c r="V44" s="23" t="str">
        <f t="shared" si="14"/>
        <v/>
      </c>
      <c r="W44" s="24"/>
      <c r="X44" s="25" t="str">
        <f t="shared" si="1"/>
        <v/>
      </c>
      <c r="Y44" s="24"/>
      <c r="Z44" s="25" t="str">
        <f t="shared" si="2"/>
        <v/>
      </c>
      <c r="AA44" s="24"/>
      <c r="AB44" s="25" t="str">
        <f t="shared" si="3"/>
        <v/>
      </c>
      <c r="AC44" s="24"/>
      <c r="AD44" s="25" t="str">
        <f t="shared" si="4"/>
        <v/>
      </c>
      <c r="AG44">
        <f t="shared" si="5"/>
        <v>0</v>
      </c>
      <c r="AH44" s="26">
        <f t="shared" si="6"/>
        <v>0</v>
      </c>
      <c r="AI44" s="26">
        <f t="shared" si="15"/>
        <v>0</v>
      </c>
      <c r="AJ44" s="26">
        <f t="shared" si="7"/>
        <v>0</v>
      </c>
      <c r="AK44">
        <f t="shared" si="8"/>
        <v>0</v>
      </c>
    </row>
    <row r="45" spans="1:37" x14ac:dyDescent="0.2">
      <c r="A45" s="80"/>
      <c r="B45" s="91"/>
      <c r="C45" s="16"/>
      <c r="D45" s="16"/>
      <c r="E45" s="16"/>
      <c r="F45" s="17"/>
      <c r="G45" s="27"/>
      <c r="H45" s="18" t="str">
        <f t="shared" si="0"/>
        <v/>
      </c>
      <c r="I45" s="28"/>
      <c r="J45" s="82"/>
      <c r="K45" s="83"/>
      <c r="L45" s="20" t="str">
        <f t="shared" si="9"/>
        <v/>
      </c>
      <c r="M45" s="21" t="s">
        <v>19</v>
      </c>
      <c r="N45" s="20" t="str">
        <f t="shared" si="10"/>
        <v/>
      </c>
      <c r="O45" s="21" t="s">
        <v>19</v>
      </c>
      <c r="P45" s="20" t="str">
        <f t="shared" si="11"/>
        <v/>
      </c>
      <c r="Q45" s="21" t="s">
        <v>19</v>
      </c>
      <c r="R45" s="20" t="str">
        <f t="shared" si="12"/>
        <v/>
      </c>
      <c r="S45" s="21" t="s">
        <v>19</v>
      </c>
      <c r="T45" s="20" t="str">
        <f t="shared" si="13"/>
        <v/>
      </c>
      <c r="U45" s="22"/>
      <c r="V45" s="23" t="str">
        <f t="shared" si="14"/>
        <v/>
      </c>
      <c r="W45" s="24"/>
      <c r="X45" s="25" t="str">
        <f t="shared" si="1"/>
        <v/>
      </c>
      <c r="Y45" s="24"/>
      <c r="Z45" s="25" t="str">
        <f t="shared" si="2"/>
        <v/>
      </c>
      <c r="AA45" s="24"/>
      <c r="AB45" s="25" t="str">
        <f t="shared" si="3"/>
        <v/>
      </c>
      <c r="AC45" s="24"/>
      <c r="AD45" s="25" t="str">
        <f t="shared" si="4"/>
        <v/>
      </c>
      <c r="AG45">
        <f t="shared" si="5"/>
        <v>0</v>
      </c>
      <c r="AH45" s="26">
        <f t="shared" si="6"/>
        <v>0</v>
      </c>
      <c r="AI45" s="26">
        <f t="shared" si="15"/>
        <v>0</v>
      </c>
      <c r="AJ45" s="26">
        <f t="shared" si="7"/>
        <v>0</v>
      </c>
      <c r="AK45">
        <f t="shared" si="8"/>
        <v>0</v>
      </c>
    </row>
    <row r="46" spans="1:37" x14ac:dyDescent="0.2">
      <c r="A46" s="92"/>
      <c r="B46" s="93"/>
      <c r="C46" s="16"/>
      <c r="D46" s="16"/>
      <c r="E46" s="16"/>
      <c r="F46" s="17"/>
      <c r="G46" s="27"/>
      <c r="H46" s="18" t="str">
        <f t="shared" si="0"/>
        <v/>
      </c>
      <c r="I46" s="19"/>
      <c r="J46" s="82"/>
      <c r="K46" s="83"/>
      <c r="L46" s="20" t="str">
        <f t="shared" si="9"/>
        <v/>
      </c>
      <c r="M46" s="21" t="s">
        <v>19</v>
      </c>
      <c r="N46" s="20" t="str">
        <f t="shared" si="10"/>
        <v/>
      </c>
      <c r="O46" s="21" t="s">
        <v>19</v>
      </c>
      <c r="P46" s="20" t="str">
        <f t="shared" si="11"/>
        <v/>
      </c>
      <c r="Q46" s="21" t="s">
        <v>19</v>
      </c>
      <c r="R46" s="20" t="str">
        <f t="shared" si="12"/>
        <v/>
      </c>
      <c r="S46" s="21" t="s">
        <v>19</v>
      </c>
      <c r="T46" s="20" t="str">
        <f t="shared" si="13"/>
        <v/>
      </c>
      <c r="U46" s="22"/>
      <c r="V46" s="23" t="str">
        <f t="shared" si="14"/>
        <v/>
      </c>
      <c r="W46" s="24"/>
      <c r="X46" s="25" t="str">
        <f t="shared" si="1"/>
        <v/>
      </c>
      <c r="Y46" s="24"/>
      <c r="Z46" s="25" t="str">
        <f t="shared" si="2"/>
        <v/>
      </c>
      <c r="AA46" s="24"/>
      <c r="AB46" s="25" t="str">
        <f t="shared" si="3"/>
        <v/>
      </c>
      <c r="AC46" s="24"/>
      <c r="AD46" s="25" t="str">
        <f t="shared" si="4"/>
        <v/>
      </c>
      <c r="AG46">
        <f t="shared" si="5"/>
        <v>0</v>
      </c>
      <c r="AH46" s="26">
        <f t="shared" si="6"/>
        <v>0</v>
      </c>
      <c r="AI46" s="26">
        <f t="shared" si="15"/>
        <v>0</v>
      </c>
      <c r="AJ46" s="26">
        <f t="shared" si="7"/>
        <v>0</v>
      </c>
      <c r="AK46">
        <f t="shared" si="8"/>
        <v>0</v>
      </c>
    </row>
    <row r="47" spans="1:37" x14ac:dyDescent="0.2">
      <c r="A47" s="80"/>
      <c r="B47" s="91"/>
      <c r="C47" s="16"/>
      <c r="D47" s="16"/>
      <c r="E47" s="16"/>
      <c r="F47" s="17"/>
      <c r="G47" s="27"/>
      <c r="H47" s="18" t="str">
        <f t="shared" si="0"/>
        <v/>
      </c>
      <c r="I47" s="29"/>
      <c r="J47" s="82"/>
      <c r="K47" s="83"/>
      <c r="L47" s="20" t="str">
        <f t="shared" si="9"/>
        <v/>
      </c>
      <c r="M47" s="21" t="s">
        <v>19</v>
      </c>
      <c r="N47" s="20" t="str">
        <f t="shared" si="10"/>
        <v/>
      </c>
      <c r="O47" s="21" t="s">
        <v>19</v>
      </c>
      <c r="P47" s="20" t="str">
        <f t="shared" si="11"/>
        <v/>
      </c>
      <c r="Q47" s="21" t="s">
        <v>19</v>
      </c>
      <c r="R47" s="20" t="str">
        <f t="shared" si="12"/>
        <v/>
      </c>
      <c r="S47" s="21" t="s">
        <v>19</v>
      </c>
      <c r="T47" s="20" t="str">
        <f t="shared" si="13"/>
        <v/>
      </c>
      <c r="U47" s="22"/>
      <c r="V47" s="23" t="str">
        <f t="shared" si="14"/>
        <v/>
      </c>
      <c r="W47" s="24"/>
      <c r="X47" s="25" t="str">
        <f t="shared" si="1"/>
        <v/>
      </c>
      <c r="Y47" s="24"/>
      <c r="Z47" s="25" t="str">
        <f t="shared" si="2"/>
        <v/>
      </c>
      <c r="AA47" s="24"/>
      <c r="AB47" s="25" t="str">
        <f t="shared" si="3"/>
        <v/>
      </c>
      <c r="AC47" s="24"/>
      <c r="AD47" s="25" t="str">
        <f t="shared" si="4"/>
        <v/>
      </c>
      <c r="AG47">
        <f t="shared" si="5"/>
        <v>0</v>
      </c>
      <c r="AH47" s="26">
        <f t="shared" si="6"/>
        <v>0</v>
      </c>
      <c r="AI47" s="26">
        <f t="shared" si="15"/>
        <v>0</v>
      </c>
      <c r="AJ47" s="26">
        <f t="shared" si="7"/>
        <v>0</v>
      </c>
      <c r="AK47">
        <f t="shared" si="8"/>
        <v>0</v>
      </c>
    </row>
    <row r="48" spans="1:37" x14ac:dyDescent="0.2">
      <c r="A48" s="80"/>
      <c r="B48" s="91"/>
      <c r="C48" s="16"/>
      <c r="D48" s="16"/>
      <c r="E48" s="16"/>
      <c r="F48" s="17"/>
      <c r="G48" s="27"/>
      <c r="H48" s="18" t="str">
        <f t="shared" si="0"/>
        <v/>
      </c>
      <c r="I48" s="29"/>
      <c r="J48" s="82"/>
      <c r="K48" s="83"/>
      <c r="L48" s="20" t="str">
        <f t="shared" si="9"/>
        <v/>
      </c>
      <c r="M48" s="21" t="s">
        <v>19</v>
      </c>
      <c r="N48" s="20" t="str">
        <f t="shared" si="10"/>
        <v/>
      </c>
      <c r="O48" s="21" t="s">
        <v>19</v>
      </c>
      <c r="P48" s="20" t="str">
        <f t="shared" si="11"/>
        <v/>
      </c>
      <c r="Q48" s="21" t="s">
        <v>19</v>
      </c>
      <c r="R48" s="20" t="str">
        <f t="shared" si="12"/>
        <v/>
      </c>
      <c r="S48" s="21" t="s">
        <v>19</v>
      </c>
      <c r="T48" s="20" t="str">
        <f t="shared" si="13"/>
        <v/>
      </c>
      <c r="U48" s="22"/>
      <c r="V48" s="23" t="str">
        <f t="shared" si="14"/>
        <v/>
      </c>
      <c r="W48" s="24"/>
      <c r="X48" s="25" t="str">
        <f t="shared" si="1"/>
        <v/>
      </c>
      <c r="Y48" s="24"/>
      <c r="Z48" s="25" t="str">
        <f t="shared" si="2"/>
        <v/>
      </c>
      <c r="AA48" s="24"/>
      <c r="AB48" s="25" t="str">
        <f t="shared" si="3"/>
        <v/>
      </c>
      <c r="AC48" s="24"/>
      <c r="AD48" s="25" t="str">
        <f t="shared" si="4"/>
        <v/>
      </c>
      <c r="AG48">
        <f t="shared" si="5"/>
        <v>0</v>
      </c>
      <c r="AH48" s="26">
        <f t="shared" si="6"/>
        <v>0</v>
      </c>
      <c r="AI48" s="26">
        <f t="shared" si="15"/>
        <v>0</v>
      </c>
      <c r="AJ48" s="26">
        <f t="shared" si="7"/>
        <v>0</v>
      </c>
      <c r="AK48">
        <f t="shared" si="8"/>
        <v>0</v>
      </c>
    </row>
    <row r="49" spans="1:37" x14ac:dyDescent="0.2">
      <c r="A49" s="80"/>
      <c r="B49" s="81"/>
      <c r="C49" s="16"/>
      <c r="D49" s="16"/>
      <c r="E49" s="16"/>
      <c r="F49" s="17"/>
      <c r="G49" s="27"/>
      <c r="H49" s="18" t="str">
        <f t="shared" si="0"/>
        <v/>
      </c>
      <c r="I49" s="29"/>
      <c r="J49" s="82"/>
      <c r="K49" s="83"/>
      <c r="L49" s="20" t="str">
        <f t="shared" si="9"/>
        <v/>
      </c>
      <c r="M49" s="21" t="s">
        <v>19</v>
      </c>
      <c r="N49" s="20" t="str">
        <f t="shared" si="10"/>
        <v/>
      </c>
      <c r="O49" s="21" t="s">
        <v>19</v>
      </c>
      <c r="P49" s="20" t="str">
        <f t="shared" si="11"/>
        <v/>
      </c>
      <c r="Q49" s="21" t="s">
        <v>19</v>
      </c>
      <c r="R49" s="20" t="str">
        <f t="shared" si="12"/>
        <v/>
      </c>
      <c r="S49" s="21" t="s">
        <v>19</v>
      </c>
      <c r="T49" s="20" t="str">
        <f t="shared" si="13"/>
        <v/>
      </c>
      <c r="U49" s="22"/>
      <c r="V49" s="23" t="str">
        <f t="shared" si="14"/>
        <v/>
      </c>
      <c r="W49" s="24"/>
      <c r="X49" s="25" t="str">
        <f t="shared" si="1"/>
        <v/>
      </c>
      <c r="Y49" s="24"/>
      <c r="Z49" s="25" t="str">
        <f t="shared" si="2"/>
        <v/>
      </c>
      <c r="AA49" s="24"/>
      <c r="AB49" s="25" t="str">
        <f t="shared" si="3"/>
        <v/>
      </c>
      <c r="AC49" s="24"/>
      <c r="AD49" s="25" t="str">
        <f t="shared" si="4"/>
        <v/>
      </c>
      <c r="AG49">
        <f t="shared" si="5"/>
        <v>0</v>
      </c>
      <c r="AH49" s="26">
        <f t="shared" si="6"/>
        <v>0</v>
      </c>
      <c r="AI49" s="26">
        <f t="shared" si="15"/>
        <v>0</v>
      </c>
      <c r="AJ49" s="26">
        <f t="shared" si="7"/>
        <v>0</v>
      </c>
      <c r="AK49">
        <f t="shared" si="8"/>
        <v>0</v>
      </c>
    </row>
    <row r="50" spans="1:37" x14ac:dyDescent="0.2">
      <c r="A50" s="80"/>
      <c r="B50" s="81"/>
      <c r="C50" s="16"/>
      <c r="D50" s="16"/>
      <c r="E50" s="16"/>
      <c r="F50" s="17"/>
      <c r="G50" s="27"/>
      <c r="H50" s="18" t="str">
        <f t="shared" si="0"/>
        <v/>
      </c>
      <c r="I50" s="29"/>
      <c r="J50" s="82"/>
      <c r="K50" s="83"/>
      <c r="L50" s="20" t="str">
        <f t="shared" si="9"/>
        <v/>
      </c>
      <c r="M50" s="21" t="s">
        <v>19</v>
      </c>
      <c r="N50" s="20" t="str">
        <f t="shared" si="10"/>
        <v/>
      </c>
      <c r="O50" s="21" t="s">
        <v>19</v>
      </c>
      <c r="P50" s="20" t="str">
        <f t="shared" si="11"/>
        <v/>
      </c>
      <c r="Q50" s="21" t="s">
        <v>19</v>
      </c>
      <c r="R50" s="20" t="str">
        <f t="shared" si="12"/>
        <v/>
      </c>
      <c r="S50" s="21" t="s">
        <v>19</v>
      </c>
      <c r="T50" s="20" t="str">
        <f t="shared" si="13"/>
        <v/>
      </c>
      <c r="U50" s="22"/>
      <c r="V50" s="23" t="str">
        <f t="shared" si="14"/>
        <v/>
      </c>
      <c r="W50" s="24"/>
      <c r="X50" s="25" t="str">
        <f t="shared" si="1"/>
        <v/>
      </c>
      <c r="Y50" s="24"/>
      <c r="Z50" s="25" t="str">
        <f t="shared" si="2"/>
        <v/>
      </c>
      <c r="AA50" s="24"/>
      <c r="AB50" s="25" t="str">
        <f t="shared" si="3"/>
        <v/>
      </c>
      <c r="AC50" s="24"/>
      <c r="AD50" s="25" t="str">
        <f t="shared" si="4"/>
        <v/>
      </c>
      <c r="AG50">
        <f t="shared" si="5"/>
        <v>0</v>
      </c>
      <c r="AH50" s="26">
        <f t="shared" si="6"/>
        <v>0</v>
      </c>
      <c r="AI50" s="26">
        <f t="shared" si="15"/>
        <v>0</v>
      </c>
      <c r="AJ50" s="26">
        <f t="shared" si="7"/>
        <v>0</v>
      </c>
      <c r="AK50">
        <f t="shared" si="8"/>
        <v>0</v>
      </c>
    </row>
    <row r="51" spans="1:37" x14ac:dyDescent="0.2">
      <c r="A51" s="84"/>
      <c r="B51" s="85"/>
      <c r="C51" s="16"/>
      <c r="D51" s="16"/>
      <c r="E51" s="16"/>
      <c r="F51" s="17"/>
      <c r="G51" s="27"/>
      <c r="H51" s="18" t="str">
        <f t="shared" si="0"/>
        <v/>
      </c>
      <c r="I51" s="19"/>
      <c r="J51" s="82"/>
      <c r="K51" s="83"/>
      <c r="L51" s="20" t="str">
        <f t="shared" si="9"/>
        <v/>
      </c>
      <c r="M51" s="21" t="s">
        <v>19</v>
      </c>
      <c r="N51" s="20" t="str">
        <f t="shared" si="10"/>
        <v/>
      </c>
      <c r="O51" s="21" t="s">
        <v>19</v>
      </c>
      <c r="P51" s="20" t="str">
        <f t="shared" si="11"/>
        <v/>
      </c>
      <c r="Q51" s="21" t="s">
        <v>19</v>
      </c>
      <c r="R51" s="20" t="str">
        <f t="shared" si="12"/>
        <v/>
      </c>
      <c r="S51" s="21" t="s">
        <v>19</v>
      </c>
      <c r="T51" s="20" t="str">
        <f t="shared" si="13"/>
        <v/>
      </c>
      <c r="U51" s="22"/>
      <c r="V51" s="23" t="str">
        <f t="shared" si="14"/>
        <v/>
      </c>
      <c r="W51" s="24"/>
      <c r="X51" s="25" t="str">
        <f t="shared" si="1"/>
        <v/>
      </c>
      <c r="Y51" s="24"/>
      <c r="Z51" s="25" t="str">
        <f t="shared" si="2"/>
        <v/>
      </c>
      <c r="AA51" s="24"/>
      <c r="AB51" s="25" t="str">
        <f t="shared" si="3"/>
        <v/>
      </c>
      <c r="AC51" s="24"/>
      <c r="AD51" s="25" t="str">
        <f t="shared" si="4"/>
        <v/>
      </c>
      <c r="AG51">
        <f t="shared" si="5"/>
        <v>0</v>
      </c>
      <c r="AH51" s="26">
        <f t="shared" si="6"/>
        <v>0</v>
      </c>
      <c r="AI51" s="26">
        <f t="shared" si="15"/>
        <v>0</v>
      </c>
      <c r="AJ51" s="26">
        <f t="shared" si="7"/>
        <v>0</v>
      </c>
      <c r="AK51">
        <f t="shared" si="8"/>
        <v>0</v>
      </c>
    </row>
    <row r="52" spans="1:37" x14ac:dyDescent="0.2">
      <c r="A52" s="30"/>
      <c r="J52"/>
    </row>
    <row r="53" spans="1:37" ht="25.5" customHeight="1" x14ac:dyDescent="0.25">
      <c r="A53" s="38"/>
      <c r="B53" s="86" t="s">
        <v>18</v>
      </c>
      <c r="C53" s="87"/>
      <c r="D53" s="86" t="s">
        <v>17</v>
      </c>
      <c r="E53" s="88"/>
      <c r="F53" s="39"/>
      <c r="G53" s="89" t="s">
        <v>85</v>
      </c>
      <c r="H53" s="89" t="s">
        <v>86</v>
      </c>
      <c r="I53" s="69" t="s">
        <v>87</v>
      </c>
      <c r="J53" s="70"/>
      <c r="K53" s="73" t="s">
        <v>88</v>
      </c>
      <c r="L53" s="74"/>
      <c r="M53" s="74"/>
      <c r="N53" s="74"/>
      <c r="O53" s="74"/>
      <c r="P53" s="74"/>
      <c r="Q53" s="74"/>
      <c r="T53" s="75" t="s">
        <v>89</v>
      </c>
      <c r="U53" s="75"/>
      <c r="V53" s="75"/>
      <c r="W53" s="75"/>
      <c r="X53" s="75"/>
      <c r="Y53" s="75"/>
      <c r="Z53" s="75"/>
      <c r="AA53" s="75"/>
      <c r="AB53" s="75"/>
      <c r="AC53" s="75"/>
      <c r="AD53" s="75"/>
    </row>
    <row r="54" spans="1:37" ht="12.75" customHeight="1" x14ac:dyDescent="0.2">
      <c r="A54" s="40" t="s">
        <v>11</v>
      </c>
      <c r="B54" s="41" t="s">
        <v>15</v>
      </c>
      <c r="C54" s="41" t="s">
        <v>14</v>
      </c>
      <c r="D54" s="42" t="s">
        <v>11</v>
      </c>
      <c r="E54" s="43" t="s">
        <v>10</v>
      </c>
      <c r="F54" s="44" t="s">
        <v>13</v>
      </c>
      <c r="G54" s="90"/>
      <c r="H54" s="90"/>
      <c r="I54" s="71"/>
      <c r="J54" s="72"/>
      <c r="K54" s="45" t="s">
        <v>12</v>
      </c>
      <c r="L54" s="76" t="s">
        <v>11</v>
      </c>
      <c r="M54" s="76"/>
      <c r="N54" s="76"/>
      <c r="O54" s="77" t="s">
        <v>10</v>
      </c>
      <c r="P54" s="77"/>
      <c r="Q54" s="77"/>
      <c r="T54" s="75"/>
      <c r="U54" s="75"/>
      <c r="V54" s="75"/>
      <c r="W54" s="75"/>
      <c r="X54" s="75"/>
      <c r="Y54" s="75"/>
      <c r="Z54" s="75"/>
      <c r="AA54" s="75"/>
      <c r="AB54" s="75"/>
      <c r="AC54" s="75"/>
      <c r="AD54" s="75"/>
    </row>
    <row r="55" spans="1:37" ht="15" x14ac:dyDescent="0.25">
      <c r="A55" s="24"/>
      <c r="B55" s="46">
        <f>DATE($U$68,1,1)</f>
        <v>44562</v>
      </c>
      <c r="C55" s="46">
        <f>DATE($U$68,1,31)</f>
        <v>44592</v>
      </c>
      <c r="D55" s="47">
        <f t="shared" ref="D55:D66" si="16">IF(AND(B55&gt;0,C55&gt;0),((C55+1)-B55),0)</f>
        <v>31</v>
      </c>
      <c r="E55" s="48">
        <f>D55</f>
        <v>31</v>
      </c>
      <c r="F55" s="49"/>
      <c r="G55" s="50">
        <f>NETWORKDAYS(B55,C55)-F55</f>
        <v>21</v>
      </c>
      <c r="H55" s="49"/>
      <c r="I55" s="61">
        <f>IF((D55)&lt;(G55+H55),"too many days",(G55+H55))</f>
        <v>21</v>
      </c>
      <c r="J55" s="62"/>
      <c r="K55" s="49"/>
      <c r="L55" s="61">
        <f>ROUND(IF(I55&gt;0,I55*K55*0.01,0),0)</f>
        <v>0</v>
      </c>
      <c r="M55" s="61"/>
      <c r="N55" s="61"/>
      <c r="O55" s="61">
        <f>L55</f>
        <v>0</v>
      </c>
      <c r="P55" s="61"/>
      <c r="Q55" s="61"/>
      <c r="T55" s="78" t="s">
        <v>16</v>
      </c>
      <c r="U55" s="78"/>
      <c r="V55" s="51"/>
      <c r="W55" s="51"/>
      <c r="X55" s="51"/>
      <c r="Y55" s="51"/>
      <c r="Z55" s="51"/>
      <c r="AA55" s="51"/>
      <c r="AB55" s="51"/>
      <c r="AC55" s="51"/>
      <c r="AD55" s="51"/>
    </row>
    <row r="56" spans="1:37" x14ac:dyDescent="0.2">
      <c r="A56" s="24"/>
      <c r="B56" s="46">
        <f>DATE($U$68,2,1)</f>
        <v>44593</v>
      </c>
      <c r="C56" s="46">
        <f>DATE($U$68,2,28)</f>
        <v>44620</v>
      </c>
      <c r="D56" s="47">
        <f t="shared" si="16"/>
        <v>28</v>
      </c>
      <c r="E56" s="48">
        <f t="shared" ref="E56:E66" si="17">E55+D56</f>
        <v>59</v>
      </c>
      <c r="F56" s="49"/>
      <c r="G56" s="50">
        <f t="shared" ref="G56:G66" si="18">NETWORKDAYS(B56,C56)-F56</f>
        <v>20</v>
      </c>
      <c r="H56" s="49"/>
      <c r="I56" s="61">
        <f t="shared" ref="I56:I66" si="19">IF((D56)&lt;(G56+H56),"too many days",(G56+H56))</f>
        <v>20</v>
      </c>
      <c r="J56" s="62"/>
      <c r="K56" s="49"/>
      <c r="L56" s="61">
        <f t="shared" ref="L56:L66" si="20">ROUND(IF(I56&gt;0,I56*K56*0.01,0),0)</f>
        <v>0</v>
      </c>
      <c r="M56" s="61"/>
      <c r="N56" s="61"/>
      <c r="O56" s="61">
        <f>L56+O55</f>
        <v>0</v>
      </c>
      <c r="P56" s="61"/>
      <c r="Q56" s="61"/>
      <c r="T56" s="79"/>
      <c r="U56" s="79"/>
      <c r="V56" s="79"/>
      <c r="W56" s="79"/>
      <c r="X56" s="79"/>
      <c r="Y56" s="79"/>
      <c r="Z56" s="79"/>
      <c r="AA56" s="79"/>
      <c r="AB56" s="79"/>
      <c r="AC56" s="79"/>
      <c r="AD56" s="79"/>
    </row>
    <row r="57" spans="1:37" x14ac:dyDescent="0.2">
      <c r="A57" s="24"/>
      <c r="B57" s="46">
        <f>DATE($U$68,3,1)</f>
        <v>44621</v>
      </c>
      <c r="C57" s="46">
        <f>DATE($U$68,3,31)</f>
        <v>44651</v>
      </c>
      <c r="D57" s="47">
        <f t="shared" si="16"/>
        <v>31</v>
      </c>
      <c r="E57" s="48">
        <f t="shared" si="17"/>
        <v>90</v>
      </c>
      <c r="F57" s="49"/>
      <c r="G57" s="50">
        <f t="shared" si="18"/>
        <v>23</v>
      </c>
      <c r="H57" s="49"/>
      <c r="I57" s="61">
        <f t="shared" si="19"/>
        <v>23</v>
      </c>
      <c r="J57" s="62"/>
      <c r="K57" s="49"/>
      <c r="L57" s="61">
        <f t="shared" si="20"/>
        <v>0</v>
      </c>
      <c r="M57" s="61"/>
      <c r="N57" s="61"/>
      <c r="O57" s="61">
        <f t="shared" ref="O57:O66" si="21">L57+O56</f>
        <v>0</v>
      </c>
      <c r="P57" s="61"/>
      <c r="Q57" s="61"/>
      <c r="T57" s="79"/>
      <c r="U57" s="79"/>
      <c r="V57" s="79"/>
      <c r="W57" s="79"/>
      <c r="X57" s="79"/>
      <c r="Y57" s="79"/>
      <c r="Z57" s="79"/>
      <c r="AA57" s="79"/>
      <c r="AB57" s="79"/>
      <c r="AC57" s="79"/>
      <c r="AD57" s="79"/>
    </row>
    <row r="58" spans="1:37" x14ac:dyDescent="0.2">
      <c r="A58" s="24"/>
      <c r="B58" s="46">
        <f>DATE($U$68,4,1)</f>
        <v>44652</v>
      </c>
      <c r="C58" s="46">
        <f>DATE($U$68,4,30)</f>
        <v>44681</v>
      </c>
      <c r="D58" s="47">
        <f t="shared" si="16"/>
        <v>30</v>
      </c>
      <c r="E58" s="48">
        <f t="shared" si="17"/>
        <v>120</v>
      </c>
      <c r="F58" s="49"/>
      <c r="G58" s="50">
        <f t="shared" si="18"/>
        <v>21</v>
      </c>
      <c r="H58" s="49"/>
      <c r="I58" s="61">
        <f t="shared" si="19"/>
        <v>21</v>
      </c>
      <c r="J58" s="62"/>
      <c r="K58" s="49"/>
      <c r="L58" s="61">
        <f t="shared" si="20"/>
        <v>0</v>
      </c>
      <c r="M58" s="61"/>
      <c r="N58" s="61"/>
      <c r="O58" s="61">
        <f t="shared" si="21"/>
        <v>0</v>
      </c>
      <c r="P58" s="61"/>
      <c r="Q58" s="61"/>
      <c r="T58" s="79"/>
      <c r="U58" s="79"/>
      <c r="V58" s="79"/>
      <c r="W58" s="79"/>
      <c r="X58" s="79"/>
      <c r="Y58" s="79"/>
      <c r="Z58" s="79"/>
      <c r="AA58" s="79"/>
      <c r="AB58" s="79"/>
      <c r="AC58" s="79"/>
      <c r="AD58" s="79"/>
    </row>
    <row r="59" spans="1:37" x14ac:dyDescent="0.2">
      <c r="A59" s="24"/>
      <c r="B59" s="46">
        <f>DATE($U$68,5,1)</f>
        <v>44682</v>
      </c>
      <c r="C59" s="46">
        <f>DATE($U$68,5,31)</f>
        <v>44712</v>
      </c>
      <c r="D59" s="47">
        <f t="shared" si="16"/>
        <v>31</v>
      </c>
      <c r="E59" s="48">
        <f t="shared" si="17"/>
        <v>151</v>
      </c>
      <c r="F59" s="49"/>
      <c r="G59" s="50">
        <f t="shared" si="18"/>
        <v>22</v>
      </c>
      <c r="H59" s="49"/>
      <c r="I59" s="61">
        <f t="shared" si="19"/>
        <v>22</v>
      </c>
      <c r="J59" s="62"/>
      <c r="K59" s="49"/>
      <c r="L59" s="61">
        <f t="shared" si="20"/>
        <v>0</v>
      </c>
      <c r="M59" s="61"/>
      <c r="N59" s="61"/>
      <c r="O59" s="61">
        <f t="shared" si="21"/>
        <v>0</v>
      </c>
      <c r="P59" s="61"/>
      <c r="Q59" s="61"/>
      <c r="T59" s="79"/>
      <c r="U59" s="79"/>
      <c r="V59" s="79"/>
      <c r="W59" s="79"/>
      <c r="X59" s="79"/>
      <c r="Y59" s="79"/>
      <c r="Z59" s="79"/>
      <c r="AA59" s="79"/>
      <c r="AB59" s="79"/>
      <c r="AC59" s="79"/>
      <c r="AD59" s="79"/>
    </row>
    <row r="60" spans="1:37" x14ac:dyDescent="0.2">
      <c r="A60" s="24"/>
      <c r="B60" s="46">
        <f>DATE($U$68,6,1)</f>
        <v>44713</v>
      </c>
      <c r="C60" s="46">
        <f>DATE($U$68,6,30)</f>
        <v>44742</v>
      </c>
      <c r="D60" s="47">
        <f t="shared" si="16"/>
        <v>30</v>
      </c>
      <c r="E60" s="48">
        <f t="shared" si="17"/>
        <v>181</v>
      </c>
      <c r="F60" s="49"/>
      <c r="G60" s="50">
        <f t="shared" si="18"/>
        <v>22</v>
      </c>
      <c r="H60" s="49"/>
      <c r="I60" s="61">
        <f t="shared" si="19"/>
        <v>22</v>
      </c>
      <c r="J60" s="62"/>
      <c r="K60" s="49"/>
      <c r="L60" s="61">
        <f t="shared" si="20"/>
        <v>0</v>
      </c>
      <c r="M60" s="61"/>
      <c r="N60" s="61"/>
      <c r="O60" s="61">
        <f t="shared" si="21"/>
        <v>0</v>
      </c>
      <c r="P60" s="61"/>
      <c r="Q60" s="61"/>
      <c r="T60" s="79"/>
      <c r="U60" s="79"/>
      <c r="V60" s="79"/>
      <c r="W60" s="79"/>
      <c r="X60" s="79"/>
      <c r="Y60" s="79"/>
      <c r="Z60" s="79"/>
      <c r="AA60" s="79"/>
      <c r="AB60" s="79"/>
      <c r="AC60" s="79"/>
      <c r="AD60" s="79"/>
    </row>
    <row r="61" spans="1:37" x14ac:dyDescent="0.2">
      <c r="A61" s="24"/>
      <c r="B61" s="46">
        <f>DATE($U$68,7,1)</f>
        <v>44743</v>
      </c>
      <c r="C61" s="46">
        <f>DATE($U$68,7,31)</f>
        <v>44773</v>
      </c>
      <c r="D61" s="47">
        <f t="shared" si="16"/>
        <v>31</v>
      </c>
      <c r="E61" s="48">
        <f t="shared" si="17"/>
        <v>212</v>
      </c>
      <c r="F61" s="49"/>
      <c r="G61" s="50">
        <f t="shared" si="18"/>
        <v>21</v>
      </c>
      <c r="H61" s="49"/>
      <c r="I61" s="61">
        <f t="shared" si="19"/>
        <v>21</v>
      </c>
      <c r="J61" s="62"/>
      <c r="K61" s="49"/>
      <c r="L61" s="61">
        <f t="shared" si="20"/>
        <v>0</v>
      </c>
      <c r="M61" s="61"/>
      <c r="N61" s="61"/>
      <c r="O61" s="61">
        <f t="shared" si="21"/>
        <v>0</v>
      </c>
      <c r="P61" s="61"/>
      <c r="Q61" s="61"/>
      <c r="T61" s="79"/>
      <c r="U61" s="79"/>
      <c r="V61" s="79"/>
      <c r="W61" s="79"/>
      <c r="X61" s="79"/>
      <c r="Y61" s="79"/>
      <c r="Z61" s="79"/>
      <c r="AA61" s="79"/>
      <c r="AB61" s="79"/>
      <c r="AC61" s="79"/>
      <c r="AD61" s="79"/>
    </row>
    <row r="62" spans="1:37" ht="12.75" customHeight="1" x14ac:dyDescent="0.2">
      <c r="A62" s="24"/>
      <c r="B62" s="46">
        <f>DATE($U$68,8,1)</f>
        <v>44774</v>
      </c>
      <c r="C62" s="46">
        <f>DATE($U$68,8,31)</f>
        <v>44804</v>
      </c>
      <c r="D62" s="47">
        <f t="shared" si="16"/>
        <v>31</v>
      </c>
      <c r="E62" s="48">
        <f t="shared" si="17"/>
        <v>243</v>
      </c>
      <c r="F62" s="49"/>
      <c r="G62" s="50">
        <f t="shared" si="18"/>
        <v>23</v>
      </c>
      <c r="H62" s="49"/>
      <c r="I62" s="61">
        <f t="shared" si="19"/>
        <v>23</v>
      </c>
      <c r="J62" s="62"/>
      <c r="K62" s="49"/>
      <c r="L62" s="61">
        <f t="shared" si="20"/>
        <v>0</v>
      </c>
      <c r="M62" s="61"/>
      <c r="N62" s="61"/>
      <c r="O62" s="61">
        <f t="shared" si="21"/>
        <v>0</v>
      </c>
      <c r="P62" s="61"/>
      <c r="Q62" s="61"/>
      <c r="T62" s="79"/>
      <c r="U62" s="79"/>
      <c r="V62" s="79"/>
      <c r="W62" s="79"/>
      <c r="X62" s="79"/>
      <c r="Y62" s="79"/>
      <c r="Z62" s="79"/>
      <c r="AA62" s="79"/>
      <c r="AB62" s="79"/>
      <c r="AC62" s="79"/>
      <c r="AD62" s="79"/>
    </row>
    <row r="63" spans="1:37" ht="12.75" customHeight="1" x14ac:dyDescent="0.2">
      <c r="A63" s="24"/>
      <c r="B63" s="46">
        <f>DATE($U$68,9,1)</f>
        <v>44805</v>
      </c>
      <c r="C63" s="46">
        <f>DATE($U$68,9,30)</f>
        <v>44834</v>
      </c>
      <c r="D63" s="47">
        <f t="shared" si="16"/>
        <v>30</v>
      </c>
      <c r="E63" s="48">
        <f t="shared" si="17"/>
        <v>273</v>
      </c>
      <c r="F63" s="49"/>
      <c r="G63" s="50">
        <f t="shared" si="18"/>
        <v>22</v>
      </c>
      <c r="H63" s="49"/>
      <c r="I63" s="61">
        <f t="shared" si="19"/>
        <v>22</v>
      </c>
      <c r="J63" s="62"/>
      <c r="K63" s="49"/>
      <c r="L63" s="61">
        <f t="shared" si="20"/>
        <v>0</v>
      </c>
      <c r="M63" s="61"/>
      <c r="N63" s="61"/>
      <c r="O63" s="61">
        <f t="shared" si="21"/>
        <v>0</v>
      </c>
      <c r="P63" s="61"/>
      <c r="Q63" s="61"/>
      <c r="T63" s="66" t="s">
        <v>83</v>
      </c>
      <c r="U63" s="66"/>
      <c r="V63" s="66"/>
      <c r="W63" s="66"/>
      <c r="X63" s="66"/>
    </row>
    <row r="64" spans="1:37" x14ac:dyDescent="0.2">
      <c r="A64" s="24"/>
      <c r="B64" s="46">
        <f>DATE($U$68,10,1)</f>
        <v>44835</v>
      </c>
      <c r="C64" s="46">
        <f>DATE($U$68,10,31)</f>
        <v>44865</v>
      </c>
      <c r="D64" s="47">
        <f t="shared" si="16"/>
        <v>31</v>
      </c>
      <c r="E64" s="48">
        <f t="shared" si="17"/>
        <v>304</v>
      </c>
      <c r="F64" s="49"/>
      <c r="G64" s="50">
        <f t="shared" si="18"/>
        <v>21</v>
      </c>
      <c r="H64" s="49"/>
      <c r="I64" s="61">
        <f t="shared" si="19"/>
        <v>21</v>
      </c>
      <c r="J64" s="62"/>
      <c r="K64" s="49"/>
      <c r="L64" s="61">
        <f t="shared" si="20"/>
        <v>0</v>
      </c>
      <c r="M64" s="61"/>
      <c r="N64" s="61"/>
      <c r="O64" s="61">
        <f t="shared" si="21"/>
        <v>0</v>
      </c>
      <c r="P64" s="61"/>
      <c r="Q64" s="61"/>
      <c r="U64" s="52" t="s">
        <v>90</v>
      </c>
      <c r="W64" s="53"/>
      <c r="X64" s="63">
        <f>E66</f>
        <v>365</v>
      </c>
      <c r="Y64" s="63"/>
      <c r="Z64" s="63"/>
    </row>
    <row r="65" spans="1:30" ht="12.75" customHeight="1" x14ac:dyDescent="0.2">
      <c r="A65" s="24"/>
      <c r="B65" s="46">
        <f>DATE($U$68,11,1)</f>
        <v>44866</v>
      </c>
      <c r="C65" s="46">
        <f>DATE($U$68,11,30)</f>
        <v>44895</v>
      </c>
      <c r="D65" s="47">
        <f t="shared" si="16"/>
        <v>30</v>
      </c>
      <c r="E65" s="48">
        <f t="shared" si="17"/>
        <v>334</v>
      </c>
      <c r="F65" s="49"/>
      <c r="G65" s="50">
        <f t="shared" si="18"/>
        <v>22</v>
      </c>
      <c r="H65" s="49"/>
      <c r="I65" s="61">
        <f t="shared" si="19"/>
        <v>22</v>
      </c>
      <c r="J65" s="62"/>
      <c r="K65" s="49"/>
      <c r="L65" s="61">
        <f t="shared" si="20"/>
        <v>0</v>
      </c>
      <c r="M65" s="61"/>
      <c r="N65" s="61"/>
      <c r="O65" s="61">
        <f t="shared" si="21"/>
        <v>0</v>
      </c>
      <c r="P65" s="61"/>
      <c r="Q65" s="61"/>
      <c r="U65" s="52" t="s">
        <v>91</v>
      </c>
      <c r="W65" s="53"/>
      <c r="X65" s="63">
        <f>O66</f>
        <v>0</v>
      </c>
      <c r="Y65" s="63"/>
      <c r="Z65" s="63"/>
      <c r="AB65" s="67" t="s">
        <v>76</v>
      </c>
      <c r="AC65" s="67"/>
      <c r="AD65" s="67"/>
    </row>
    <row r="66" spans="1:30" x14ac:dyDescent="0.2">
      <c r="A66" s="24"/>
      <c r="B66" s="46">
        <f>DATE($U$68,12,1)</f>
        <v>44896</v>
      </c>
      <c r="C66" s="46">
        <f>DATE($U$68,12,31)</f>
        <v>44926</v>
      </c>
      <c r="D66" s="47">
        <f t="shared" si="16"/>
        <v>31</v>
      </c>
      <c r="E66" s="48">
        <f t="shared" si="17"/>
        <v>365</v>
      </c>
      <c r="F66" s="49"/>
      <c r="G66" s="50">
        <f t="shared" si="18"/>
        <v>22</v>
      </c>
      <c r="H66" s="49"/>
      <c r="I66" s="61">
        <f t="shared" si="19"/>
        <v>22</v>
      </c>
      <c r="J66" s="62"/>
      <c r="K66" s="49"/>
      <c r="L66" s="61">
        <f t="shared" si="20"/>
        <v>0</v>
      </c>
      <c r="M66" s="61"/>
      <c r="N66" s="61"/>
      <c r="O66" s="61">
        <f t="shared" si="21"/>
        <v>0</v>
      </c>
      <c r="P66" s="61"/>
      <c r="Q66" s="61"/>
      <c r="U66" s="52" t="s">
        <v>0</v>
      </c>
      <c r="W66" s="54"/>
      <c r="X66" s="64"/>
      <c r="Y66" s="64"/>
      <c r="Z66" s="64"/>
      <c r="AB66" s="68"/>
      <c r="AC66" s="68"/>
      <c r="AD66" s="68"/>
    </row>
    <row r="67" spans="1:30" ht="12" customHeight="1" x14ac:dyDescent="0.25">
      <c r="B67" s="55"/>
    </row>
    <row r="68" spans="1:30" ht="15" x14ac:dyDescent="0.25">
      <c r="B68" s="52"/>
      <c r="C68" s="52"/>
      <c r="D68" s="52"/>
      <c r="E68" s="52"/>
      <c r="F68" s="52"/>
      <c r="G68" s="52"/>
      <c r="H68" s="52"/>
      <c r="I68" s="65" t="s">
        <v>78</v>
      </c>
      <c r="J68" s="65"/>
      <c r="K68" s="60" t="s">
        <v>75</v>
      </c>
      <c r="L68" s="60"/>
      <c r="M68" s="60"/>
      <c r="N68" s="60"/>
      <c r="O68" s="60"/>
      <c r="P68" s="60"/>
      <c r="Q68" s="60"/>
      <c r="R68" s="60"/>
      <c r="S68" s="60"/>
      <c r="T68" s="60"/>
      <c r="U68" s="56">
        <v>2022</v>
      </c>
      <c r="V68" s="52"/>
      <c r="W68" s="52"/>
      <c r="X68" s="52"/>
      <c r="Y68" s="52"/>
      <c r="Z68" s="52"/>
      <c r="AA68" s="52"/>
      <c r="AB68" s="52"/>
      <c r="AC68" s="52"/>
      <c r="AD68" s="52"/>
    </row>
    <row r="69" spans="1:30" x14ac:dyDescent="0.2">
      <c r="A69" s="31"/>
      <c r="B69" s="31"/>
      <c r="C69" s="31"/>
    </row>
    <row r="70" spans="1:30" x14ac:dyDescent="0.2">
      <c r="A70" s="31"/>
      <c r="B70" s="31"/>
      <c r="C70" s="31"/>
    </row>
    <row r="71" spans="1:30" x14ac:dyDescent="0.2">
      <c r="A71" s="31"/>
      <c r="B71" s="31"/>
      <c r="C71" s="31"/>
    </row>
    <row r="72" spans="1:30" x14ac:dyDescent="0.2">
      <c r="A72" s="31"/>
      <c r="B72" s="31"/>
      <c r="C72" s="31"/>
    </row>
    <row r="73" spans="1:30" x14ac:dyDescent="0.2">
      <c r="A73" s="31"/>
      <c r="B73" s="31"/>
      <c r="C73" s="31"/>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A53:D53 A54:F54 O54:O66 L55:L66">
    <cfRule type="expression" dxfId="40" priority="12">
      <formula>NOT(CELL("Protect",A53))</formula>
    </cfRule>
  </conditionalFormatting>
  <conditionalFormatting sqref="A55:H66">
    <cfRule type="expression" dxfId="39" priority="5">
      <formula>NOT(CELL("Protect",A55))</formula>
    </cfRule>
  </conditionalFormatting>
  <conditionalFormatting sqref="A4:J5">
    <cfRule type="expression" dxfId="38" priority="1">
      <formula>NOT(CELL("Protect",A4))</formula>
    </cfRule>
  </conditionalFormatting>
  <conditionalFormatting sqref="A1:AD3 W4:AA5 A6:AD52">
    <cfRule type="expression" dxfId="37" priority="14">
      <formula>NOT(CELL("Protect",A1))</formula>
    </cfRule>
  </conditionalFormatting>
  <conditionalFormatting sqref="F53:I53">
    <cfRule type="expression" dxfId="36" priority="8">
      <formula>NOT(CELL("Protect",F53))</formula>
    </cfRule>
  </conditionalFormatting>
  <conditionalFormatting sqref="K53:K66">
    <cfRule type="expression" dxfId="35" priority="11">
      <formula>NOT(CELL("Protect",K53))</formula>
    </cfRule>
  </conditionalFormatting>
  <conditionalFormatting sqref="R63:S65 A67:AD68">
    <cfRule type="expression" dxfId="34" priority="13">
      <formula>NOT(CELL("Protect",A63))</formula>
    </cfRule>
  </conditionalFormatting>
  <conditionalFormatting sqref="R53:T53">
    <cfRule type="expression" dxfId="33" priority="3">
      <formula>NOT(CELL("Protect",R53))</formula>
    </cfRule>
  </conditionalFormatting>
  <conditionalFormatting sqref="T55:T56 T63 U64:U66 X64:X66 AB65:AB66">
    <cfRule type="expression" dxfId="32" priority="4">
      <formula>NOT(CELL("Protect",T55))</formula>
    </cfRule>
  </conditionalFormatting>
  <conditionalFormatting sqref="AF63:AF65">
    <cfRule type="expression" dxfId="31" priority="6">
      <formula>NOT(CELL("Protect",AF63))</formula>
    </cfRule>
  </conditionalFormatting>
  <hyperlinks>
    <hyperlink ref="J30:K31" r:id="rId1" display="Production Rate" xr:uid="{5677AEE1-2DF5-4DAE-89D8-3296EDB5E5D7}"/>
    <hyperlink ref="K53:M53" r:id="rId2" location="fd19-10a30.2" display="Probable Working Days" xr:uid="{9C95AF8C-4090-4F58-9BBF-6C5717A9D584}"/>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B7ADC-61D6-482B-9AFB-DB728959071C}">
  <dimension ref="A1:AK73"/>
  <sheetViews>
    <sheetView topLeftCell="A22" workbookViewId="0">
      <selection activeCell="B4" sqref="B4:C4"/>
    </sheetView>
  </sheetViews>
  <sheetFormatPr defaultColWidth="9.140625" defaultRowHeight="12.75" x14ac:dyDescent="0.2"/>
  <cols>
    <col min="1" max="1" width="17.5703125" customWidth="1"/>
    <col min="2" max="7" width="10.85546875" customWidth="1"/>
    <col min="8" max="8" width="10.7109375" customWidth="1"/>
    <col min="9" max="9" width="7" customWidth="1"/>
    <col min="10" max="10" width="6.28515625" style="5" customWidth="1"/>
    <col min="11" max="11" width="7" customWidth="1"/>
    <col min="12" max="12" width="3.7109375" customWidth="1"/>
    <col min="13" max="13" width="1.28515625" customWidth="1"/>
    <col min="14" max="14" width="3.7109375" customWidth="1"/>
    <col min="15" max="15" width="1.140625" customWidth="1"/>
    <col min="16" max="16" width="3.7109375" customWidth="1"/>
    <col min="17" max="17" width="1.28515625" customWidth="1"/>
    <col min="18" max="18" width="3.7109375" customWidth="1"/>
    <col min="19" max="19" width="1.28515625" customWidth="1"/>
    <col min="20" max="20" width="3.7109375" customWidth="1"/>
    <col min="21" max="30" width="6.7109375" customWidth="1"/>
    <col min="31" max="31" width="8.28515625" customWidth="1"/>
    <col min="32" max="32" width="8.140625" customWidth="1"/>
    <col min="33" max="33" width="8.28515625" hidden="1" customWidth="1"/>
    <col min="34" max="37" width="9.140625" hidden="1" customWidth="1"/>
  </cols>
  <sheetData>
    <row r="1" spans="1:36" ht="22.5" customHeight="1" x14ac:dyDescent="0.4">
      <c r="A1" s="118" t="s">
        <v>74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6" ht="10.5" customHeight="1" x14ac:dyDescent="0.2">
      <c r="A2" s="119" t="s">
        <v>113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6" ht="2.25" customHeigh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6" x14ac:dyDescent="0.2">
      <c r="A4" s="4" t="s">
        <v>73</v>
      </c>
      <c r="B4" s="96"/>
      <c r="C4" s="96"/>
      <c r="E4" s="4" t="s">
        <v>71</v>
      </c>
      <c r="F4" s="96"/>
      <c r="G4" s="96"/>
      <c r="H4" s="5"/>
      <c r="J4" s="4" t="s">
        <v>69</v>
      </c>
      <c r="K4" s="97"/>
      <c r="L4" s="97"/>
      <c r="M4" s="97"/>
      <c r="N4" s="97"/>
      <c r="O4" s="97"/>
      <c r="P4" s="97"/>
      <c r="Q4" s="97"/>
      <c r="R4" s="97"/>
      <c r="S4" s="97"/>
      <c r="T4" s="97"/>
      <c r="U4" s="97"/>
      <c r="V4" s="97"/>
      <c r="AA4" s="4" t="s">
        <v>67</v>
      </c>
      <c r="AB4" s="98"/>
      <c r="AC4" s="98"/>
      <c r="AD4" s="98"/>
    </row>
    <row r="5" spans="1:36" x14ac:dyDescent="0.2">
      <c r="A5" s="4" t="s">
        <v>66</v>
      </c>
      <c r="B5" s="96"/>
      <c r="C5" s="96"/>
      <c r="E5" s="4" t="s">
        <v>64</v>
      </c>
      <c r="F5" s="96"/>
      <c r="G5" s="96"/>
      <c r="J5" s="4" t="s">
        <v>62</v>
      </c>
      <c r="K5" s="97"/>
      <c r="L5" s="97"/>
      <c r="M5" s="97"/>
      <c r="N5" s="97"/>
      <c r="O5" s="97"/>
      <c r="P5" s="97"/>
      <c r="Q5" s="97"/>
      <c r="R5" s="97"/>
      <c r="S5" s="97"/>
      <c r="T5" s="97"/>
      <c r="U5" s="97"/>
      <c r="V5" s="97"/>
      <c r="AA5" s="4" t="s">
        <v>60</v>
      </c>
      <c r="AB5" s="98"/>
      <c r="AC5" s="98"/>
      <c r="AD5" s="98"/>
    </row>
    <row r="15" spans="1:36" x14ac:dyDescent="0.2">
      <c r="AJ15" s="6"/>
    </row>
    <row r="24" spans="1:37" x14ac:dyDescent="0.2">
      <c r="AI24" s="7"/>
    </row>
    <row r="27" spans="1:37" ht="12.75" customHeight="1" x14ac:dyDescent="0.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37" ht="12.75" customHeight="1" x14ac:dyDescent="0.3">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37" ht="20.25" x14ac:dyDescent="0.3">
      <c r="A29" s="99" t="s">
        <v>59</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7" ht="15" customHeight="1" x14ac:dyDescent="0.2">
      <c r="A30" s="100" t="s">
        <v>58</v>
      </c>
      <c r="B30" s="101"/>
      <c r="C30" s="104" t="s">
        <v>57</v>
      </c>
      <c r="D30" s="105"/>
      <c r="E30" s="105"/>
      <c r="F30" s="105"/>
      <c r="G30" s="105"/>
      <c r="H30" s="89" t="s">
        <v>56</v>
      </c>
      <c r="I30" s="106" t="s">
        <v>55</v>
      </c>
      <c r="J30" s="108" t="s">
        <v>77</v>
      </c>
      <c r="K30" s="109"/>
      <c r="L30" s="112" t="s">
        <v>54</v>
      </c>
      <c r="M30" s="113"/>
      <c r="N30" s="113"/>
      <c r="O30" s="113"/>
      <c r="P30" s="113"/>
      <c r="Q30" s="113"/>
      <c r="R30" s="113"/>
      <c r="S30" s="113"/>
      <c r="T30" s="114"/>
      <c r="U30" s="94" t="s">
        <v>53</v>
      </c>
      <c r="V30" s="95"/>
      <c r="W30" s="94" t="s">
        <v>52</v>
      </c>
      <c r="X30" s="95"/>
      <c r="Y30" s="94" t="s">
        <v>51</v>
      </c>
      <c r="Z30" s="95"/>
      <c r="AA30" s="94" t="s">
        <v>50</v>
      </c>
      <c r="AB30" s="95"/>
      <c r="AC30" s="94" t="s">
        <v>49</v>
      </c>
      <c r="AD30" s="95"/>
      <c r="AJ30" s="6"/>
    </row>
    <row r="31" spans="1:37" ht="16.5" customHeight="1" x14ac:dyDescent="0.2">
      <c r="A31" s="102"/>
      <c r="B31" s="103"/>
      <c r="C31" s="8" t="str">
        <f>U30</f>
        <v>Stage 1</v>
      </c>
      <c r="D31" s="8" t="str">
        <f>W30</f>
        <v>Stage 2</v>
      </c>
      <c r="E31" s="8" t="str">
        <f>Y30</f>
        <v>Stage 3</v>
      </c>
      <c r="F31" s="8" t="str">
        <f>AA30</f>
        <v>Stage 4</v>
      </c>
      <c r="G31" s="9" t="str">
        <f>AC30</f>
        <v>Stage 5</v>
      </c>
      <c r="H31" s="77"/>
      <c r="I31" s="107"/>
      <c r="J31" s="110"/>
      <c r="K31" s="111"/>
      <c r="L31" s="115"/>
      <c r="M31" s="116"/>
      <c r="N31" s="116"/>
      <c r="O31" s="116"/>
      <c r="P31" s="116"/>
      <c r="Q31" s="116"/>
      <c r="R31" s="116"/>
      <c r="S31" s="116"/>
      <c r="T31" s="117"/>
      <c r="U31" s="10" t="s">
        <v>15</v>
      </c>
      <c r="V31" s="11" t="s">
        <v>14</v>
      </c>
      <c r="W31" s="12" t="s">
        <v>15</v>
      </c>
      <c r="X31" s="13" t="s">
        <v>14</v>
      </c>
      <c r="Y31" s="12" t="s">
        <v>15</v>
      </c>
      <c r="Z31" s="14" t="s">
        <v>14</v>
      </c>
      <c r="AA31" s="12" t="s">
        <v>15</v>
      </c>
      <c r="AB31" s="14" t="s">
        <v>14</v>
      </c>
      <c r="AC31" s="12" t="s">
        <v>15</v>
      </c>
      <c r="AD31" s="14" t="s">
        <v>14</v>
      </c>
      <c r="AG31" t="s">
        <v>48</v>
      </c>
      <c r="AH31" s="15" t="s">
        <v>47</v>
      </c>
      <c r="AI31" s="15" t="s">
        <v>46</v>
      </c>
      <c r="AJ31" s="15" t="s">
        <v>45</v>
      </c>
      <c r="AK31" t="s">
        <v>44</v>
      </c>
    </row>
    <row r="32" spans="1:37" x14ac:dyDescent="0.2">
      <c r="A32" s="120"/>
      <c r="B32" s="121"/>
      <c r="C32" s="16"/>
      <c r="D32" s="16"/>
      <c r="E32" s="16"/>
      <c r="F32" s="17"/>
      <c r="G32" s="16"/>
      <c r="H32" s="18" t="str">
        <f t="shared" ref="H32:H51" si="0">IF(AND(ISBLANK(C32),ISBLANK(D32),ISBLANK(E32),ISBLANK(F32),ISBLANK(G32)),"",SUM(C32:G32))</f>
        <v/>
      </c>
      <c r="I32" s="19"/>
      <c r="J32" s="82"/>
      <c r="K32" s="83"/>
      <c r="L32" s="20" t="str">
        <f>IF(ISBLANK(C32),"",ROUNDUP(C32/$J32,0))</f>
        <v/>
      </c>
      <c r="M32" s="21" t="s">
        <v>19</v>
      </c>
      <c r="N32" s="20" t="str">
        <f>IF(ISBLANK(D32),"",ROUNDUP(D32/$J32,0))</f>
        <v/>
      </c>
      <c r="O32" s="21" t="s">
        <v>19</v>
      </c>
      <c r="P32" s="20" t="str">
        <f>IF(ISBLANK(E32),"",ROUNDUP(E32/$J32,0))</f>
        <v/>
      </c>
      <c r="Q32" s="21" t="s">
        <v>19</v>
      </c>
      <c r="R32" s="20" t="str">
        <f>IF(ISBLANK(F32),"",ROUNDUP(F32/$J32,0))</f>
        <v/>
      </c>
      <c r="S32" s="21" t="s">
        <v>19</v>
      </c>
      <c r="T32" s="20" t="str">
        <f>IF(ISBLANK(G32),"",ROUNDUP(G32/$J32,0))</f>
        <v/>
      </c>
      <c r="U32" s="22"/>
      <c r="V32" s="23" t="str">
        <f>IF(ISBLANK(U32),"",U32+L32)</f>
        <v/>
      </c>
      <c r="W32" s="24"/>
      <c r="X32" s="25" t="str">
        <f t="shared" ref="X32:X51" si="1">IF(ISBLANK(W32),"",W32+N32)</f>
        <v/>
      </c>
      <c r="Y32" s="24"/>
      <c r="Z32" s="25" t="str">
        <f t="shared" ref="Z32:Z51" si="2">IF(ISBLANK(Y32),"",Y32+P32)</f>
        <v/>
      </c>
      <c r="AA32" s="24"/>
      <c r="AB32" s="25" t="str">
        <f t="shared" ref="AB32:AB51" si="3">IF(ISBLANK(AA32),"",AA32+R32)</f>
        <v/>
      </c>
      <c r="AC32" s="24"/>
      <c r="AD32" s="25" t="str">
        <f t="shared" ref="AD32:AD51" si="4">IF(ISBLANK(AC32),"",AC32+T32)</f>
        <v/>
      </c>
      <c r="AE32" t="s">
        <v>42</v>
      </c>
      <c r="AG32">
        <f t="shared" ref="AG32:AG51" si="5">U32</f>
        <v>0</v>
      </c>
      <c r="AH32" s="26">
        <f t="shared" ref="AH32:AH51" si="6">IF(W32&gt;0,IF(V32="",W32,W32-V32),0)</f>
        <v>0</v>
      </c>
      <c r="AI32" s="26">
        <f>IF(Y32&gt;0,IF(X32="",IF(V32="",Y32,Y32-V32),Y32-X32),0)</f>
        <v>0</v>
      </c>
      <c r="AJ32" s="26">
        <f t="shared" ref="AJ32:AJ51" si="7">IF(AA32&gt;0,IF(Z32="",IF(X32="",IF(V32="",AA32,AA32-V32),AA32-X32),AA32-Z32),0)</f>
        <v>0</v>
      </c>
      <c r="AK32">
        <f t="shared" ref="AK32:AK51" si="8">IF(AC32&gt;0,IF(AB32="",IF(Z32="",IF(X32="",IF(V32="",AC32,AC32-V32),AC32-X32),AC32-Z32),AC32-AB32),0)</f>
        <v>0</v>
      </c>
    </row>
    <row r="33" spans="1:37" x14ac:dyDescent="0.2">
      <c r="A33" s="80"/>
      <c r="B33" s="91"/>
      <c r="C33" s="16"/>
      <c r="D33" s="16"/>
      <c r="E33" s="16"/>
      <c r="F33" s="17"/>
      <c r="G33" s="27"/>
      <c r="H33" s="18" t="str">
        <f t="shared" si="0"/>
        <v/>
      </c>
      <c r="I33" s="19"/>
      <c r="J33" s="82"/>
      <c r="K33" s="83"/>
      <c r="L33" s="20" t="str">
        <f t="shared" ref="L33:L51" si="9">IF(ISBLANK(C33),"",ROUNDUP(C33/$J33,0))</f>
        <v/>
      </c>
      <c r="M33" s="21" t="s">
        <v>19</v>
      </c>
      <c r="N33" s="20" t="str">
        <f t="shared" ref="N33:N51" si="10">IF(ISBLANK(D33),"",ROUNDUP(D33/$J33,0))</f>
        <v/>
      </c>
      <c r="O33" s="21" t="s">
        <v>19</v>
      </c>
      <c r="P33" s="20" t="str">
        <f t="shared" ref="P33:P51" si="11">IF(ISBLANK(E33),"",ROUNDUP(E33/$J33,0))</f>
        <v/>
      </c>
      <c r="Q33" s="21" t="s">
        <v>19</v>
      </c>
      <c r="R33" s="20" t="str">
        <f t="shared" ref="R33:R51" si="12">IF(ISBLANK(F33),"",ROUNDUP(F33/$J33,0))</f>
        <v/>
      </c>
      <c r="S33" s="21" t="s">
        <v>19</v>
      </c>
      <c r="T33" s="20" t="str">
        <f t="shared" ref="T33:T51" si="13">IF(ISBLANK(G33),"",ROUNDUP(G33/$J33,0))</f>
        <v/>
      </c>
      <c r="U33" s="22"/>
      <c r="V33" s="23" t="str">
        <f t="shared" ref="V33:V51" si="14">IF(ISBLANK(U33),"",U33+L33)</f>
        <v/>
      </c>
      <c r="W33" s="24"/>
      <c r="X33" s="25" t="str">
        <f t="shared" si="1"/>
        <v/>
      </c>
      <c r="Y33" s="24"/>
      <c r="Z33" s="25" t="str">
        <f t="shared" si="2"/>
        <v/>
      </c>
      <c r="AA33" s="24"/>
      <c r="AB33" s="25" t="str">
        <f t="shared" si="3"/>
        <v/>
      </c>
      <c r="AC33" s="24"/>
      <c r="AD33" s="25" t="str">
        <f t="shared" si="4"/>
        <v/>
      </c>
      <c r="AG33">
        <f t="shared" si="5"/>
        <v>0</v>
      </c>
      <c r="AH33" s="26">
        <f t="shared" si="6"/>
        <v>0</v>
      </c>
      <c r="AI33" s="26">
        <f t="shared" ref="AI33:AI51" si="15">IF(Y33&gt;0,IF(X33="",IF(V33="",Y33,Y33-V33),Y33-X33),0)</f>
        <v>0</v>
      </c>
      <c r="AJ33" s="26">
        <f t="shared" si="7"/>
        <v>0</v>
      </c>
      <c r="AK33">
        <f t="shared" si="8"/>
        <v>0</v>
      </c>
    </row>
    <row r="34" spans="1:37" x14ac:dyDescent="0.2">
      <c r="A34" s="80"/>
      <c r="B34" s="91"/>
      <c r="C34" s="16"/>
      <c r="D34" s="16"/>
      <c r="E34" s="16"/>
      <c r="F34" s="17"/>
      <c r="G34" s="27"/>
      <c r="H34" s="18" t="str">
        <f t="shared" si="0"/>
        <v/>
      </c>
      <c r="I34" s="19"/>
      <c r="J34" s="82"/>
      <c r="K34" s="83"/>
      <c r="L34" s="20" t="str">
        <f t="shared" si="9"/>
        <v/>
      </c>
      <c r="M34" s="21" t="s">
        <v>19</v>
      </c>
      <c r="N34" s="20" t="str">
        <f t="shared" si="10"/>
        <v/>
      </c>
      <c r="O34" s="21" t="s">
        <v>19</v>
      </c>
      <c r="P34" s="20" t="str">
        <f t="shared" si="11"/>
        <v/>
      </c>
      <c r="Q34" s="21" t="s">
        <v>19</v>
      </c>
      <c r="R34" s="20" t="str">
        <f t="shared" si="12"/>
        <v/>
      </c>
      <c r="S34" s="21" t="s">
        <v>19</v>
      </c>
      <c r="T34" s="20" t="str">
        <f t="shared" si="13"/>
        <v/>
      </c>
      <c r="U34" s="22"/>
      <c r="V34" s="23" t="str">
        <f t="shared" si="14"/>
        <v/>
      </c>
      <c r="W34" s="24"/>
      <c r="X34" s="25" t="str">
        <f t="shared" si="1"/>
        <v/>
      </c>
      <c r="Y34" s="24"/>
      <c r="Z34" s="25" t="str">
        <f t="shared" si="2"/>
        <v/>
      </c>
      <c r="AA34" s="24"/>
      <c r="AB34" s="25" t="str">
        <f t="shared" si="3"/>
        <v/>
      </c>
      <c r="AC34" s="24"/>
      <c r="AD34" s="25" t="str">
        <f t="shared" si="4"/>
        <v/>
      </c>
      <c r="AG34">
        <f t="shared" si="5"/>
        <v>0</v>
      </c>
      <c r="AH34" s="26">
        <f t="shared" si="6"/>
        <v>0</v>
      </c>
      <c r="AI34" s="26">
        <f t="shared" si="15"/>
        <v>0</v>
      </c>
      <c r="AJ34" s="26">
        <f t="shared" si="7"/>
        <v>0</v>
      </c>
      <c r="AK34">
        <f t="shared" si="8"/>
        <v>0</v>
      </c>
    </row>
    <row r="35" spans="1:37" x14ac:dyDescent="0.2">
      <c r="A35" s="80"/>
      <c r="B35" s="91"/>
      <c r="C35" s="16"/>
      <c r="D35" s="16"/>
      <c r="E35" s="16"/>
      <c r="F35" s="17"/>
      <c r="G35" s="27"/>
      <c r="H35" s="18" t="str">
        <f t="shared" si="0"/>
        <v/>
      </c>
      <c r="I35" s="19"/>
      <c r="J35" s="82"/>
      <c r="K35" s="83"/>
      <c r="L35" s="20" t="str">
        <f t="shared" si="9"/>
        <v/>
      </c>
      <c r="M35" s="21" t="s">
        <v>19</v>
      </c>
      <c r="N35" s="20" t="str">
        <f t="shared" si="10"/>
        <v/>
      </c>
      <c r="O35" s="21" t="s">
        <v>19</v>
      </c>
      <c r="P35" s="20" t="str">
        <f t="shared" si="11"/>
        <v/>
      </c>
      <c r="Q35" s="21" t="s">
        <v>19</v>
      </c>
      <c r="R35" s="20" t="str">
        <f t="shared" si="12"/>
        <v/>
      </c>
      <c r="S35" s="21" t="s">
        <v>19</v>
      </c>
      <c r="T35" s="20" t="str">
        <f t="shared" si="13"/>
        <v/>
      </c>
      <c r="U35" s="22"/>
      <c r="V35" s="23" t="str">
        <f t="shared" si="14"/>
        <v/>
      </c>
      <c r="W35" s="24"/>
      <c r="X35" s="25" t="str">
        <f t="shared" si="1"/>
        <v/>
      </c>
      <c r="Y35" s="24"/>
      <c r="Z35" s="25" t="str">
        <f t="shared" si="2"/>
        <v/>
      </c>
      <c r="AA35" s="24"/>
      <c r="AB35" s="25" t="str">
        <f t="shared" si="3"/>
        <v/>
      </c>
      <c r="AC35" s="24"/>
      <c r="AD35" s="25" t="str">
        <f t="shared" si="4"/>
        <v/>
      </c>
      <c r="AG35">
        <f t="shared" si="5"/>
        <v>0</v>
      </c>
      <c r="AH35" s="26">
        <f t="shared" si="6"/>
        <v>0</v>
      </c>
      <c r="AI35" s="26">
        <f t="shared" si="15"/>
        <v>0</v>
      </c>
      <c r="AJ35" s="26">
        <f t="shared" si="7"/>
        <v>0</v>
      </c>
      <c r="AK35">
        <f t="shared" si="8"/>
        <v>0</v>
      </c>
    </row>
    <row r="36" spans="1:37" x14ac:dyDescent="0.2">
      <c r="A36" s="80"/>
      <c r="B36" s="91"/>
      <c r="C36" s="16"/>
      <c r="D36" s="16"/>
      <c r="E36" s="16"/>
      <c r="F36" s="17"/>
      <c r="G36" s="27"/>
      <c r="H36" s="18" t="str">
        <f t="shared" si="0"/>
        <v/>
      </c>
      <c r="I36" s="19"/>
      <c r="J36" s="82"/>
      <c r="K36" s="83"/>
      <c r="L36" s="20" t="str">
        <f t="shared" si="9"/>
        <v/>
      </c>
      <c r="M36" s="21" t="s">
        <v>19</v>
      </c>
      <c r="N36" s="20" t="str">
        <f t="shared" si="10"/>
        <v/>
      </c>
      <c r="O36" s="21" t="s">
        <v>19</v>
      </c>
      <c r="P36" s="20" t="str">
        <f t="shared" si="11"/>
        <v/>
      </c>
      <c r="Q36" s="21" t="s">
        <v>19</v>
      </c>
      <c r="R36" s="20" t="str">
        <f t="shared" si="12"/>
        <v/>
      </c>
      <c r="S36" s="21" t="s">
        <v>19</v>
      </c>
      <c r="T36" s="20" t="str">
        <f t="shared" si="13"/>
        <v/>
      </c>
      <c r="U36" s="22"/>
      <c r="V36" s="23" t="str">
        <f t="shared" si="14"/>
        <v/>
      </c>
      <c r="W36" s="24"/>
      <c r="X36" s="25" t="str">
        <f t="shared" si="1"/>
        <v/>
      </c>
      <c r="Y36" s="24"/>
      <c r="Z36" s="25" t="str">
        <f t="shared" si="2"/>
        <v/>
      </c>
      <c r="AA36" s="24"/>
      <c r="AB36" s="25" t="str">
        <f t="shared" si="3"/>
        <v/>
      </c>
      <c r="AC36" s="24"/>
      <c r="AD36" s="25" t="str">
        <f t="shared" si="4"/>
        <v/>
      </c>
      <c r="AG36">
        <f t="shared" si="5"/>
        <v>0</v>
      </c>
      <c r="AH36" s="26">
        <f t="shared" si="6"/>
        <v>0</v>
      </c>
      <c r="AI36" s="26">
        <f t="shared" si="15"/>
        <v>0</v>
      </c>
      <c r="AJ36" s="26">
        <f t="shared" si="7"/>
        <v>0</v>
      </c>
      <c r="AK36">
        <f t="shared" si="8"/>
        <v>0</v>
      </c>
    </row>
    <row r="37" spans="1:37" x14ac:dyDescent="0.2">
      <c r="A37" s="80"/>
      <c r="B37" s="91"/>
      <c r="C37" s="16"/>
      <c r="D37" s="16"/>
      <c r="E37" s="16"/>
      <c r="F37" s="17"/>
      <c r="G37" s="27"/>
      <c r="H37" s="18" t="str">
        <f t="shared" si="0"/>
        <v/>
      </c>
      <c r="I37" s="19"/>
      <c r="J37" s="82"/>
      <c r="K37" s="83"/>
      <c r="L37" s="20" t="str">
        <f t="shared" si="9"/>
        <v/>
      </c>
      <c r="M37" s="21" t="s">
        <v>19</v>
      </c>
      <c r="N37" s="20" t="str">
        <f t="shared" si="10"/>
        <v/>
      </c>
      <c r="O37" s="21" t="s">
        <v>19</v>
      </c>
      <c r="P37" s="20" t="str">
        <f t="shared" si="11"/>
        <v/>
      </c>
      <c r="Q37" s="21" t="s">
        <v>19</v>
      </c>
      <c r="R37" s="20" t="str">
        <f t="shared" si="12"/>
        <v/>
      </c>
      <c r="S37" s="21" t="s">
        <v>19</v>
      </c>
      <c r="T37" s="20" t="str">
        <f t="shared" si="13"/>
        <v/>
      </c>
      <c r="U37" s="22"/>
      <c r="V37" s="23" t="str">
        <f t="shared" si="14"/>
        <v/>
      </c>
      <c r="W37" s="24"/>
      <c r="X37" s="25" t="str">
        <f t="shared" si="1"/>
        <v/>
      </c>
      <c r="Y37" s="24"/>
      <c r="Z37" s="25" t="str">
        <f t="shared" si="2"/>
        <v/>
      </c>
      <c r="AA37" s="24"/>
      <c r="AB37" s="25" t="str">
        <f t="shared" si="3"/>
        <v/>
      </c>
      <c r="AC37" s="24"/>
      <c r="AD37" s="25" t="str">
        <f t="shared" si="4"/>
        <v/>
      </c>
      <c r="AG37">
        <f t="shared" si="5"/>
        <v>0</v>
      </c>
      <c r="AH37" s="26">
        <f t="shared" si="6"/>
        <v>0</v>
      </c>
      <c r="AI37" s="26">
        <f t="shared" si="15"/>
        <v>0</v>
      </c>
      <c r="AJ37" s="26">
        <f t="shared" si="7"/>
        <v>0</v>
      </c>
      <c r="AK37">
        <f t="shared" si="8"/>
        <v>0</v>
      </c>
    </row>
    <row r="38" spans="1:37" x14ac:dyDescent="0.2">
      <c r="A38" s="80"/>
      <c r="B38" s="91"/>
      <c r="C38" s="16"/>
      <c r="D38" s="16"/>
      <c r="E38" s="16"/>
      <c r="F38" s="17"/>
      <c r="G38" s="27"/>
      <c r="H38" s="18" t="str">
        <f t="shared" si="0"/>
        <v/>
      </c>
      <c r="I38" s="19"/>
      <c r="J38" s="82"/>
      <c r="K38" s="83"/>
      <c r="L38" s="20" t="str">
        <f t="shared" si="9"/>
        <v/>
      </c>
      <c r="M38" s="21" t="s">
        <v>19</v>
      </c>
      <c r="N38" s="20" t="str">
        <f t="shared" si="10"/>
        <v/>
      </c>
      <c r="O38" s="21" t="s">
        <v>19</v>
      </c>
      <c r="P38" s="20" t="str">
        <f t="shared" si="11"/>
        <v/>
      </c>
      <c r="Q38" s="21" t="s">
        <v>19</v>
      </c>
      <c r="R38" s="20" t="str">
        <f t="shared" si="12"/>
        <v/>
      </c>
      <c r="S38" s="21" t="s">
        <v>19</v>
      </c>
      <c r="T38" s="20" t="str">
        <f t="shared" si="13"/>
        <v/>
      </c>
      <c r="U38" s="22"/>
      <c r="V38" s="23" t="str">
        <f t="shared" si="14"/>
        <v/>
      </c>
      <c r="W38" s="24"/>
      <c r="X38" s="25" t="str">
        <f t="shared" si="1"/>
        <v/>
      </c>
      <c r="Y38" s="24"/>
      <c r="Z38" s="25" t="str">
        <f t="shared" si="2"/>
        <v/>
      </c>
      <c r="AA38" s="24"/>
      <c r="AB38" s="25" t="str">
        <f t="shared" si="3"/>
        <v/>
      </c>
      <c r="AC38" s="24"/>
      <c r="AD38" s="25" t="str">
        <f t="shared" si="4"/>
        <v/>
      </c>
      <c r="AG38">
        <f t="shared" si="5"/>
        <v>0</v>
      </c>
      <c r="AH38" s="26">
        <f t="shared" si="6"/>
        <v>0</v>
      </c>
      <c r="AI38" s="26">
        <f t="shared" si="15"/>
        <v>0</v>
      </c>
      <c r="AJ38" s="26">
        <f t="shared" si="7"/>
        <v>0</v>
      </c>
      <c r="AK38">
        <f t="shared" si="8"/>
        <v>0</v>
      </c>
    </row>
    <row r="39" spans="1:37" x14ac:dyDescent="0.2">
      <c r="A39" s="80"/>
      <c r="B39" s="91"/>
      <c r="C39" s="16"/>
      <c r="D39" s="16"/>
      <c r="E39" s="16"/>
      <c r="F39" s="17"/>
      <c r="G39" s="27"/>
      <c r="H39" s="18" t="str">
        <f t="shared" si="0"/>
        <v/>
      </c>
      <c r="I39" s="19"/>
      <c r="J39" s="82"/>
      <c r="K39" s="83"/>
      <c r="L39" s="20" t="str">
        <f t="shared" si="9"/>
        <v/>
      </c>
      <c r="M39" s="21" t="s">
        <v>19</v>
      </c>
      <c r="N39" s="20" t="str">
        <f t="shared" si="10"/>
        <v/>
      </c>
      <c r="O39" s="21" t="s">
        <v>19</v>
      </c>
      <c r="P39" s="20" t="str">
        <f t="shared" si="11"/>
        <v/>
      </c>
      <c r="Q39" s="21" t="s">
        <v>19</v>
      </c>
      <c r="R39" s="20" t="str">
        <f t="shared" si="12"/>
        <v/>
      </c>
      <c r="S39" s="21" t="s">
        <v>19</v>
      </c>
      <c r="T39" s="20" t="str">
        <f t="shared" si="13"/>
        <v/>
      </c>
      <c r="U39" s="22"/>
      <c r="V39" s="23" t="str">
        <f t="shared" si="14"/>
        <v/>
      </c>
      <c r="W39" s="24"/>
      <c r="X39" s="25" t="str">
        <f t="shared" si="1"/>
        <v/>
      </c>
      <c r="Y39" s="24"/>
      <c r="Z39" s="25" t="str">
        <f t="shared" si="2"/>
        <v/>
      </c>
      <c r="AA39" s="24"/>
      <c r="AB39" s="25" t="str">
        <f t="shared" si="3"/>
        <v/>
      </c>
      <c r="AC39" s="24"/>
      <c r="AD39" s="25" t="str">
        <f t="shared" si="4"/>
        <v/>
      </c>
      <c r="AG39">
        <f t="shared" si="5"/>
        <v>0</v>
      </c>
      <c r="AH39" s="26">
        <f t="shared" si="6"/>
        <v>0</v>
      </c>
      <c r="AI39" s="26">
        <f t="shared" si="15"/>
        <v>0</v>
      </c>
      <c r="AJ39" s="26">
        <f t="shared" si="7"/>
        <v>0</v>
      </c>
      <c r="AK39">
        <f t="shared" si="8"/>
        <v>0</v>
      </c>
    </row>
    <row r="40" spans="1:37" x14ac:dyDescent="0.2">
      <c r="A40" s="80"/>
      <c r="B40" s="91"/>
      <c r="C40" s="16"/>
      <c r="D40" s="16"/>
      <c r="E40" s="16"/>
      <c r="F40" s="17"/>
      <c r="G40" s="27"/>
      <c r="H40" s="18" t="str">
        <f t="shared" si="0"/>
        <v/>
      </c>
      <c r="I40" s="19"/>
      <c r="J40" s="82"/>
      <c r="K40" s="83"/>
      <c r="L40" s="20" t="str">
        <f t="shared" si="9"/>
        <v/>
      </c>
      <c r="M40" s="21" t="s">
        <v>19</v>
      </c>
      <c r="N40" s="20" t="str">
        <f t="shared" si="10"/>
        <v/>
      </c>
      <c r="O40" s="21" t="s">
        <v>19</v>
      </c>
      <c r="P40" s="20" t="str">
        <f t="shared" si="11"/>
        <v/>
      </c>
      <c r="Q40" s="21" t="s">
        <v>19</v>
      </c>
      <c r="R40" s="20" t="str">
        <f t="shared" si="12"/>
        <v/>
      </c>
      <c r="S40" s="21" t="s">
        <v>19</v>
      </c>
      <c r="T40" s="20" t="str">
        <f t="shared" si="13"/>
        <v/>
      </c>
      <c r="U40" s="22"/>
      <c r="V40" s="23" t="str">
        <f t="shared" si="14"/>
        <v/>
      </c>
      <c r="W40" s="24"/>
      <c r="X40" s="25" t="str">
        <f t="shared" si="1"/>
        <v/>
      </c>
      <c r="Y40" s="24"/>
      <c r="Z40" s="25" t="str">
        <f t="shared" si="2"/>
        <v/>
      </c>
      <c r="AA40" s="24"/>
      <c r="AB40" s="25" t="str">
        <f t="shared" si="3"/>
        <v/>
      </c>
      <c r="AC40" s="24"/>
      <c r="AD40" s="25" t="str">
        <f t="shared" si="4"/>
        <v/>
      </c>
      <c r="AG40">
        <f t="shared" si="5"/>
        <v>0</v>
      </c>
      <c r="AH40" s="26">
        <f t="shared" si="6"/>
        <v>0</v>
      </c>
      <c r="AI40" s="26">
        <f t="shared" si="15"/>
        <v>0</v>
      </c>
      <c r="AJ40" s="26">
        <f t="shared" si="7"/>
        <v>0</v>
      </c>
      <c r="AK40">
        <f t="shared" si="8"/>
        <v>0</v>
      </c>
    </row>
    <row r="41" spans="1:37" x14ac:dyDescent="0.2">
      <c r="A41" s="80"/>
      <c r="B41" s="91"/>
      <c r="C41" s="16"/>
      <c r="D41" s="16"/>
      <c r="E41" s="16"/>
      <c r="F41" s="17"/>
      <c r="G41" s="27"/>
      <c r="H41" s="18" t="str">
        <f t="shared" si="0"/>
        <v/>
      </c>
      <c r="I41" s="19"/>
      <c r="J41" s="82"/>
      <c r="K41" s="83"/>
      <c r="L41" s="20" t="str">
        <f t="shared" si="9"/>
        <v/>
      </c>
      <c r="M41" s="21" t="s">
        <v>19</v>
      </c>
      <c r="N41" s="20" t="str">
        <f t="shared" si="10"/>
        <v/>
      </c>
      <c r="O41" s="21" t="s">
        <v>19</v>
      </c>
      <c r="P41" s="20" t="str">
        <f t="shared" si="11"/>
        <v/>
      </c>
      <c r="Q41" s="21" t="s">
        <v>19</v>
      </c>
      <c r="R41" s="20" t="str">
        <f t="shared" si="12"/>
        <v/>
      </c>
      <c r="S41" s="21" t="s">
        <v>19</v>
      </c>
      <c r="T41" s="20" t="str">
        <f t="shared" si="13"/>
        <v/>
      </c>
      <c r="U41" s="22"/>
      <c r="V41" s="23" t="str">
        <f t="shared" si="14"/>
        <v/>
      </c>
      <c r="W41" s="24"/>
      <c r="X41" s="25" t="str">
        <f t="shared" si="1"/>
        <v/>
      </c>
      <c r="Y41" s="24"/>
      <c r="Z41" s="25" t="str">
        <f t="shared" si="2"/>
        <v/>
      </c>
      <c r="AA41" s="24"/>
      <c r="AB41" s="25" t="str">
        <f t="shared" si="3"/>
        <v/>
      </c>
      <c r="AC41" s="24"/>
      <c r="AD41" s="25" t="str">
        <f t="shared" si="4"/>
        <v/>
      </c>
      <c r="AG41">
        <f t="shared" si="5"/>
        <v>0</v>
      </c>
      <c r="AH41" s="26">
        <f t="shared" si="6"/>
        <v>0</v>
      </c>
      <c r="AI41" s="26">
        <f t="shared" si="15"/>
        <v>0</v>
      </c>
      <c r="AJ41" s="26">
        <f t="shared" si="7"/>
        <v>0</v>
      </c>
      <c r="AK41">
        <f t="shared" si="8"/>
        <v>0</v>
      </c>
    </row>
    <row r="42" spans="1:37" x14ac:dyDescent="0.2">
      <c r="A42" s="80"/>
      <c r="B42" s="91"/>
      <c r="C42" s="16"/>
      <c r="D42" s="16"/>
      <c r="E42" s="16"/>
      <c r="F42" s="17"/>
      <c r="G42" s="27"/>
      <c r="H42" s="18" t="str">
        <f t="shared" si="0"/>
        <v/>
      </c>
      <c r="I42" s="28"/>
      <c r="J42" s="82"/>
      <c r="K42" s="83"/>
      <c r="L42" s="20" t="str">
        <f t="shared" si="9"/>
        <v/>
      </c>
      <c r="M42" s="21" t="s">
        <v>19</v>
      </c>
      <c r="N42" s="20" t="str">
        <f t="shared" si="10"/>
        <v/>
      </c>
      <c r="O42" s="21" t="s">
        <v>19</v>
      </c>
      <c r="P42" s="20" t="str">
        <f t="shared" si="11"/>
        <v/>
      </c>
      <c r="Q42" s="21" t="s">
        <v>19</v>
      </c>
      <c r="R42" s="20" t="str">
        <f t="shared" si="12"/>
        <v/>
      </c>
      <c r="S42" s="21" t="s">
        <v>19</v>
      </c>
      <c r="T42" s="20" t="str">
        <f t="shared" si="13"/>
        <v/>
      </c>
      <c r="U42" s="22"/>
      <c r="V42" s="23" t="str">
        <f t="shared" si="14"/>
        <v/>
      </c>
      <c r="W42" s="24"/>
      <c r="X42" s="25" t="str">
        <f t="shared" si="1"/>
        <v/>
      </c>
      <c r="Y42" s="24"/>
      <c r="Z42" s="25" t="str">
        <f t="shared" si="2"/>
        <v/>
      </c>
      <c r="AA42" s="24"/>
      <c r="AB42" s="25" t="str">
        <f t="shared" si="3"/>
        <v/>
      </c>
      <c r="AC42" s="24"/>
      <c r="AD42" s="25" t="str">
        <f t="shared" si="4"/>
        <v/>
      </c>
      <c r="AG42">
        <f t="shared" si="5"/>
        <v>0</v>
      </c>
      <c r="AH42" s="26">
        <f t="shared" si="6"/>
        <v>0</v>
      </c>
      <c r="AI42" s="26">
        <f t="shared" si="15"/>
        <v>0</v>
      </c>
      <c r="AJ42" s="26">
        <f t="shared" si="7"/>
        <v>0</v>
      </c>
      <c r="AK42">
        <f t="shared" si="8"/>
        <v>0</v>
      </c>
    </row>
    <row r="43" spans="1:37" x14ac:dyDescent="0.2">
      <c r="A43" s="80"/>
      <c r="B43" s="91"/>
      <c r="C43" s="16"/>
      <c r="D43" s="16"/>
      <c r="E43" s="16"/>
      <c r="F43" s="17"/>
      <c r="G43" s="27"/>
      <c r="H43" s="18" t="str">
        <f t="shared" si="0"/>
        <v/>
      </c>
      <c r="I43" s="28"/>
      <c r="J43" s="82"/>
      <c r="K43" s="83"/>
      <c r="L43" s="20" t="str">
        <f t="shared" si="9"/>
        <v/>
      </c>
      <c r="M43" s="21" t="s">
        <v>19</v>
      </c>
      <c r="N43" s="20" t="str">
        <f t="shared" si="10"/>
        <v/>
      </c>
      <c r="O43" s="21" t="s">
        <v>19</v>
      </c>
      <c r="P43" s="20" t="str">
        <f t="shared" si="11"/>
        <v/>
      </c>
      <c r="Q43" s="21" t="s">
        <v>19</v>
      </c>
      <c r="R43" s="20" t="str">
        <f t="shared" si="12"/>
        <v/>
      </c>
      <c r="S43" s="21" t="s">
        <v>19</v>
      </c>
      <c r="T43" s="20" t="str">
        <f t="shared" si="13"/>
        <v/>
      </c>
      <c r="U43" s="22"/>
      <c r="V43" s="23" t="str">
        <f t="shared" si="14"/>
        <v/>
      </c>
      <c r="W43" s="24"/>
      <c r="X43" s="25" t="str">
        <f t="shared" si="1"/>
        <v/>
      </c>
      <c r="Y43" s="24"/>
      <c r="Z43" s="25" t="str">
        <f t="shared" si="2"/>
        <v/>
      </c>
      <c r="AA43" s="24"/>
      <c r="AB43" s="25" t="str">
        <f t="shared" si="3"/>
        <v/>
      </c>
      <c r="AC43" s="24"/>
      <c r="AD43" s="25" t="str">
        <f t="shared" si="4"/>
        <v/>
      </c>
      <c r="AG43">
        <f t="shared" si="5"/>
        <v>0</v>
      </c>
      <c r="AH43" s="26">
        <f t="shared" si="6"/>
        <v>0</v>
      </c>
      <c r="AI43" s="26">
        <f t="shared" si="15"/>
        <v>0</v>
      </c>
      <c r="AJ43" s="26">
        <f t="shared" si="7"/>
        <v>0</v>
      </c>
      <c r="AK43">
        <f t="shared" si="8"/>
        <v>0</v>
      </c>
    </row>
    <row r="44" spans="1:37" x14ac:dyDescent="0.2">
      <c r="A44" s="80"/>
      <c r="B44" s="91"/>
      <c r="C44" s="16"/>
      <c r="D44" s="16"/>
      <c r="E44" s="16"/>
      <c r="F44" s="17"/>
      <c r="G44" s="27"/>
      <c r="H44" s="18" t="str">
        <f t="shared" si="0"/>
        <v/>
      </c>
      <c r="I44" s="28"/>
      <c r="J44" s="82"/>
      <c r="K44" s="83"/>
      <c r="L44" s="20" t="str">
        <f t="shared" si="9"/>
        <v/>
      </c>
      <c r="M44" s="21" t="s">
        <v>19</v>
      </c>
      <c r="N44" s="20" t="str">
        <f t="shared" si="10"/>
        <v/>
      </c>
      <c r="O44" s="21" t="s">
        <v>19</v>
      </c>
      <c r="P44" s="20" t="str">
        <f t="shared" si="11"/>
        <v/>
      </c>
      <c r="Q44" s="21" t="s">
        <v>19</v>
      </c>
      <c r="R44" s="20" t="str">
        <f t="shared" si="12"/>
        <v/>
      </c>
      <c r="S44" s="21" t="s">
        <v>19</v>
      </c>
      <c r="T44" s="20" t="str">
        <f t="shared" si="13"/>
        <v/>
      </c>
      <c r="U44" s="22"/>
      <c r="V44" s="23" t="str">
        <f t="shared" si="14"/>
        <v/>
      </c>
      <c r="W44" s="24"/>
      <c r="X44" s="25" t="str">
        <f t="shared" si="1"/>
        <v/>
      </c>
      <c r="Y44" s="24"/>
      <c r="Z44" s="25" t="str">
        <f t="shared" si="2"/>
        <v/>
      </c>
      <c r="AA44" s="24"/>
      <c r="AB44" s="25" t="str">
        <f t="shared" si="3"/>
        <v/>
      </c>
      <c r="AC44" s="24"/>
      <c r="AD44" s="25" t="str">
        <f t="shared" si="4"/>
        <v/>
      </c>
      <c r="AG44">
        <f t="shared" si="5"/>
        <v>0</v>
      </c>
      <c r="AH44" s="26">
        <f t="shared" si="6"/>
        <v>0</v>
      </c>
      <c r="AI44" s="26">
        <f t="shared" si="15"/>
        <v>0</v>
      </c>
      <c r="AJ44" s="26">
        <f t="shared" si="7"/>
        <v>0</v>
      </c>
      <c r="AK44">
        <f t="shared" si="8"/>
        <v>0</v>
      </c>
    </row>
    <row r="45" spans="1:37" x14ac:dyDescent="0.2">
      <c r="A45" s="80"/>
      <c r="B45" s="91"/>
      <c r="C45" s="16"/>
      <c r="D45" s="16"/>
      <c r="E45" s="16"/>
      <c r="F45" s="17"/>
      <c r="G45" s="27"/>
      <c r="H45" s="18" t="str">
        <f t="shared" si="0"/>
        <v/>
      </c>
      <c r="I45" s="28"/>
      <c r="J45" s="82"/>
      <c r="K45" s="83"/>
      <c r="L45" s="20" t="str">
        <f t="shared" si="9"/>
        <v/>
      </c>
      <c r="M45" s="21" t="s">
        <v>19</v>
      </c>
      <c r="N45" s="20" t="str">
        <f t="shared" si="10"/>
        <v/>
      </c>
      <c r="O45" s="21" t="s">
        <v>19</v>
      </c>
      <c r="P45" s="20" t="str">
        <f t="shared" si="11"/>
        <v/>
      </c>
      <c r="Q45" s="21" t="s">
        <v>19</v>
      </c>
      <c r="R45" s="20" t="str">
        <f t="shared" si="12"/>
        <v/>
      </c>
      <c r="S45" s="21" t="s">
        <v>19</v>
      </c>
      <c r="T45" s="20" t="str">
        <f t="shared" si="13"/>
        <v/>
      </c>
      <c r="U45" s="22"/>
      <c r="V45" s="23" t="str">
        <f t="shared" si="14"/>
        <v/>
      </c>
      <c r="W45" s="24"/>
      <c r="X45" s="25" t="str">
        <f t="shared" si="1"/>
        <v/>
      </c>
      <c r="Y45" s="24"/>
      <c r="Z45" s="25" t="str">
        <f t="shared" si="2"/>
        <v/>
      </c>
      <c r="AA45" s="24"/>
      <c r="AB45" s="25" t="str">
        <f t="shared" si="3"/>
        <v/>
      </c>
      <c r="AC45" s="24"/>
      <c r="AD45" s="25" t="str">
        <f t="shared" si="4"/>
        <v/>
      </c>
      <c r="AG45">
        <f t="shared" si="5"/>
        <v>0</v>
      </c>
      <c r="AH45" s="26">
        <f t="shared" si="6"/>
        <v>0</v>
      </c>
      <c r="AI45" s="26">
        <f t="shared" si="15"/>
        <v>0</v>
      </c>
      <c r="AJ45" s="26">
        <f t="shared" si="7"/>
        <v>0</v>
      </c>
      <c r="AK45">
        <f t="shared" si="8"/>
        <v>0</v>
      </c>
    </row>
    <row r="46" spans="1:37" x14ac:dyDescent="0.2">
      <c r="A46" s="92"/>
      <c r="B46" s="93"/>
      <c r="C46" s="16"/>
      <c r="D46" s="16"/>
      <c r="E46" s="16"/>
      <c r="F46" s="17"/>
      <c r="G46" s="27"/>
      <c r="H46" s="18" t="str">
        <f t="shared" si="0"/>
        <v/>
      </c>
      <c r="I46" s="19"/>
      <c r="J46" s="82"/>
      <c r="K46" s="83"/>
      <c r="L46" s="20" t="str">
        <f t="shared" si="9"/>
        <v/>
      </c>
      <c r="M46" s="21" t="s">
        <v>19</v>
      </c>
      <c r="N46" s="20" t="str">
        <f t="shared" si="10"/>
        <v/>
      </c>
      <c r="O46" s="21" t="s">
        <v>19</v>
      </c>
      <c r="P46" s="20" t="str">
        <f t="shared" si="11"/>
        <v/>
      </c>
      <c r="Q46" s="21" t="s">
        <v>19</v>
      </c>
      <c r="R46" s="20" t="str">
        <f t="shared" si="12"/>
        <v/>
      </c>
      <c r="S46" s="21" t="s">
        <v>19</v>
      </c>
      <c r="T46" s="20" t="str">
        <f t="shared" si="13"/>
        <v/>
      </c>
      <c r="U46" s="22"/>
      <c r="V46" s="23" t="str">
        <f t="shared" si="14"/>
        <v/>
      </c>
      <c r="W46" s="24"/>
      <c r="X46" s="25" t="str">
        <f t="shared" si="1"/>
        <v/>
      </c>
      <c r="Y46" s="24"/>
      <c r="Z46" s="25" t="str">
        <f t="shared" si="2"/>
        <v/>
      </c>
      <c r="AA46" s="24"/>
      <c r="AB46" s="25" t="str">
        <f t="shared" si="3"/>
        <v/>
      </c>
      <c r="AC46" s="24"/>
      <c r="AD46" s="25" t="str">
        <f t="shared" si="4"/>
        <v/>
      </c>
      <c r="AG46">
        <f t="shared" si="5"/>
        <v>0</v>
      </c>
      <c r="AH46" s="26">
        <f t="shared" si="6"/>
        <v>0</v>
      </c>
      <c r="AI46" s="26">
        <f t="shared" si="15"/>
        <v>0</v>
      </c>
      <c r="AJ46" s="26">
        <f t="shared" si="7"/>
        <v>0</v>
      </c>
      <c r="AK46">
        <f t="shared" si="8"/>
        <v>0</v>
      </c>
    </row>
    <row r="47" spans="1:37" x14ac:dyDescent="0.2">
      <c r="A47" s="80"/>
      <c r="B47" s="91"/>
      <c r="C47" s="16"/>
      <c r="D47" s="16"/>
      <c r="E47" s="16"/>
      <c r="F47" s="17"/>
      <c r="G47" s="27"/>
      <c r="H47" s="18" t="str">
        <f t="shared" si="0"/>
        <v/>
      </c>
      <c r="I47" s="29"/>
      <c r="J47" s="82"/>
      <c r="K47" s="83"/>
      <c r="L47" s="20" t="str">
        <f t="shared" si="9"/>
        <v/>
      </c>
      <c r="M47" s="21" t="s">
        <v>19</v>
      </c>
      <c r="N47" s="20" t="str">
        <f t="shared" si="10"/>
        <v/>
      </c>
      <c r="O47" s="21" t="s">
        <v>19</v>
      </c>
      <c r="P47" s="20" t="str">
        <f t="shared" si="11"/>
        <v/>
      </c>
      <c r="Q47" s="21" t="s">
        <v>19</v>
      </c>
      <c r="R47" s="20" t="str">
        <f t="shared" si="12"/>
        <v/>
      </c>
      <c r="S47" s="21" t="s">
        <v>19</v>
      </c>
      <c r="T47" s="20" t="str">
        <f t="shared" si="13"/>
        <v/>
      </c>
      <c r="U47" s="22"/>
      <c r="V47" s="23" t="str">
        <f t="shared" si="14"/>
        <v/>
      </c>
      <c r="W47" s="24"/>
      <c r="X47" s="25" t="str">
        <f t="shared" si="1"/>
        <v/>
      </c>
      <c r="Y47" s="24"/>
      <c r="Z47" s="25" t="str">
        <f t="shared" si="2"/>
        <v/>
      </c>
      <c r="AA47" s="24"/>
      <c r="AB47" s="25" t="str">
        <f t="shared" si="3"/>
        <v/>
      </c>
      <c r="AC47" s="24"/>
      <c r="AD47" s="25" t="str">
        <f t="shared" si="4"/>
        <v/>
      </c>
      <c r="AG47">
        <f t="shared" si="5"/>
        <v>0</v>
      </c>
      <c r="AH47" s="26">
        <f t="shared" si="6"/>
        <v>0</v>
      </c>
      <c r="AI47" s="26">
        <f t="shared" si="15"/>
        <v>0</v>
      </c>
      <c r="AJ47" s="26">
        <f t="shared" si="7"/>
        <v>0</v>
      </c>
      <c r="AK47">
        <f t="shared" si="8"/>
        <v>0</v>
      </c>
    </row>
    <row r="48" spans="1:37" x14ac:dyDescent="0.2">
      <c r="A48" s="80"/>
      <c r="B48" s="91"/>
      <c r="C48" s="16"/>
      <c r="D48" s="16"/>
      <c r="E48" s="16"/>
      <c r="F48" s="17"/>
      <c r="G48" s="27"/>
      <c r="H48" s="18" t="str">
        <f t="shared" si="0"/>
        <v/>
      </c>
      <c r="I48" s="29"/>
      <c r="J48" s="82"/>
      <c r="K48" s="83"/>
      <c r="L48" s="20" t="str">
        <f t="shared" si="9"/>
        <v/>
      </c>
      <c r="M48" s="21" t="s">
        <v>19</v>
      </c>
      <c r="N48" s="20" t="str">
        <f t="shared" si="10"/>
        <v/>
      </c>
      <c r="O48" s="21" t="s">
        <v>19</v>
      </c>
      <c r="P48" s="20" t="str">
        <f t="shared" si="11"/>
        <v/>
      </c>
      <c r="Q48" s="21" t="s">
        <v>19</v>
      </c>
      <c r="R48" s="20" t="str">
        <f t="shared" si="12"/>
        <v/>
      </c>
      <c r="S48" s="21" t="s">
        <v>19</v>
      </c>
      <c r="T48" s="20" t="str">
        <f t="shared" si="13"/>
        <v/>
      </c>
      <c r="U48" s="22"/>
      <c r="V48" s="23" t="str">
        <f t="shared" si="14"/>
        <v/>
      </c>
      <c r="W48" s="24"/>
      <c r="X48" s="25" t="str">
        <f t="shared" si="1"/>
        <v/>
      </c>
      <c r="Y48" s="24"/>
      <c r="Z48" s="25" t="str">
        <f t="shared" si="2"/>
        <v/>
      </c>
      <c r="AA48" s="24"/>
      <c r="AB48" s="25" t="str">
        <f t="shared" si="3"/>
        <v/>
      </c>
      <c r="AC48" s="24"/>
      <c r="AD48" s="25" t="str">
        <f t="shared" si="4"/>
        <v/>
      </c>
      <c r="AG48">
        <f t="shared" si="5"/>
        <v>0</v>
      </c>
      <c r="AH48" s="26">
        <f t="shared" si="6"/>
        <v>0</v>
      </c>
      <c r="AI48" s="26">
        <f t="shared" si="15"/>
        <v>0</v>
      </c>
      <c r="AJ48" s="26">
        <f t="shared" si="7"/>
        <v>0</v>
      </c>
      <c r="AK48">
        <f t="shared" si="8"/>
        <v>0</v>
      </c>
    </row>
    <row r="49" spans="1:37" x14ac:dyDescent="0.2">
      <c r="A49" s="80"/>
      <c r="B49" s="81"/>
      <c r="C49" s="16"/>
      <c r="D49" s="16"/>
      <c r="E49" s="16"/>
      <c r="F49" s="17"/>
      <c r="G49" s="27"/>
      <c r="H49" s="18" t="str">
        <f t="shared" si="0"/>
        <v/>
      </c>
      <c r="I49" s="29"/>
      <c r="J49" s="82"/>
      <c r="K49" s="83"/>
      <c r="L49" s="20" t="str">
        <f t="shared" si="9"/>
        <v/>
      </c>
      <c r="M49" s="21" t="s">
        <v>19</v>
      </c>
      <c r="N49" s="20" t="str">
        <f t="shared" si="10"/>
        <v/>
      </c>
      <c r="O49" s="21" t="s">
        <v>19</v>
      </c>
      <c r="P49" s="20" t="str">
        <f t="shared" si="11"/>
        <v/>
      </c>
      <c r="Q49" s="21" t="s">
        <v>19</v>
      </c>
      <c r="R49" s="20" t="str">
        <f t="shared" si="12"/>
        <v/>
      </c>
      <c r="S49" s="21" t="s">
        <v>19</v>
      </c>
      <c r="T49" s="20" t="str">
        <f t="shared" si="13"/>
        <v/>
      </c>
      <c r="U49" s="22"/>
      <c r="V49" s="23" t="str">
        <f t="shared" si="14"/>
        <v/>
      </c>
      <c r="W49" s="24"/>
      <c r="X49" s="25" t="str">
        <f t="shared" si="1"/>
        <v/>
      </c>
      <c r="Y49" s="24"/>
      <c r="Z49" s="25" t="str">
        <f t="shared" si="2"/>
        <v/>
      </c>
      <c r="AA49" s="24"/>
      <c r="AB49" s="25" t="str">
        <f t="shared" si="3"/>
        <v/>
      </c>
      <c r="AC49" s="24"/>
      <c r="AD49" s="25" t="str">
        <f t="shared" si="4"/>
        <v/>
      </c>
      <c r="AG49">
        <f t="shared" si="5"/>
        <v>0</v>
      </c>
      <c r="AH49" s="26">
        <f t="shared" si="6"/>
        <v>0</v>
      </c>
      <c r="AI49" s="26">
        <f t="shared" si="15"/>
        <v>0</v>
      </c>
      <c r="AJ49" s="26">
        <f t="shared" si="7"/>
        <v>0</v>
      </c>
      <c r="AK49">
        <f t="shared" si="8"/>
        <v>0</v>
      </c>
    </row>
    <row r="50" spans="1:37" x14ac:dyDescent="0.2">
      <c r="A50" s="80"/>
      <c r="B50" s="81"/>
      <c r="C50" s="16"/>
      <c r="D50" s="16"/>
      <c r="E50" s="16"/>
      <c r="F50" s="17"/>
      <c r="G50" s="27"/>
      <c r="H50" s="18" t="str">
        <f t="shared" si="0"/>
        <v/>
      </c>
      <c r="I50" s="29"/>
      <c r="J50" s="82"/>
      <c r="K50" s="83"/>
      <c r="L50" s="20" t="str">
        <f t="shared" si="9"/>
        <v/>
      </c>
      <c r="M50" s="21" t="s">
        <v>19</v>
      </c>
      <c r="N50" s="20" t="str">
        <f t="shared" si="10"/>
        <v/>
      </c>
      <c r="O50" s="21" t="s">
        <v>19</v>
      </c>
      <c r="P50" s="20" t="str">
        <f t="shared" si="11"/>
        <v/>
      </c>
      <c r="Q50" s="21" t="s">
        <v>19</v>
      </c>
      <c r="R50" s="20" t="str">
        <f t="shared" si="12"/>
        <v/>
      </c>
      <c r="S50" s="21" t="s">
        <v>19</v>
      </c>
      <c r="T50" s="20" t="str">
        <f t="shared" si="13"/>
        <v/>
      </c>
      <c r="U50" s="22"/>
      <c r="V50" s="23" t="str">
        <f t="shared" si="14"/>
        <v/>
      </c>
      <c r="W50" s="24"/>
      <c r="X50" s="25" t="str">
        <f t="shared" si="1"/>
        <v/>
      </c>
      <c r="Y50" s="24"/>
      <c r="Z50" s="25" t="str">
        <f t="shared" si="2"/>
        <v/>
      </c>
      <c r="AA50" s="24"/>
      <c r="AB50" s="25" t="str">
        <f t="shared" si="3"/>
        <v/>
      </c>
      <c r="AC50" s="24"/>
      <c r="AD50" s="25" t="str">
        <f t="shared" si="4"/>
        <v/>
      </c>
      <c r="AG50">
        <f t="shared" si="5"/>
        <v>0</v>
      </c>
      <c r="AH50" s="26">
        <f t="shared" si="6"/>
        <v>0</v>
      </c>
      <c r="AI50" s="26">
        <f t="shared" si="15"/>
        <v>0</v>
      </c>
      <c r="AJ50" s="26">
        <f t="shared" si="7"/>
        <v>0</v>
      </c>
      <c r="AK50">
        <f t="shared" si="8"/>
        <v>0</v>
      </c>
    </row>
    <row r="51" spans="1:37" x14ac:dyDescent="0.2">
      <c r="A51" s="84"/>
      <c r="B51" s="85"/>
      <c r="C51" s="16"/>
      <c r="D51" s="16"/>
      <c r="E51" s="16"/>
      <c r="F51" s="17"/>
      <c r="G51" s="27"/>
      <c r="H51" s="18" t="str">
        <f t="shared" si="0"/>
        <v/>
      </c>
      <c r="I51" s="19"/>
      <c r="J51" s="82"/>
      <c r="K51" s="83"/>
      <c r="L51" s="20" t="str">
        <f t="shared" si="9"/>
        <v/>
      </c>
      <c r="M51" s="21" t="s">
        <v>19</v>
      </c>
      <c r="N51" s="20" t="str">
        <f t="shared" si="10"/>
        <v/>
      </c>
      <c r="O51" s="21" t="s">
        <v>19</v>
      </c>
      <c r="P51" s="20" t="str">
        <f t="shared" si="11"/>
        <v/>
      </c>
      <c r="Q51" s="21" t="s">
        <v>19</v>
      </c>
      <c r="R51" s="20" t="str">
        <f t="shared" si="12"/>
        <v/>
      </c>
      <c r="S51" s="21" t="s">
        <v>19</v>
      </c>
      <c r="T51" s="20" t="str">
        <f t="shared" si="13"/>
        <v/>
      </c>
      <c r="U51" s="22"/>
      <c r="V51" s="23" t="str">
        <f t="shared" si="14"/>
        <v/>
      </c>
      <c r="W51" s="24"/>
      <c r="X51" s="25" t="str">
        <f t="shared" si="1"/>
        <v/>
      </c>
      <c r="Y51" s="24"/>
      <c r="Z51" s="25" t="str">
        <f t="shared" si="2"/>
        <v/>
      </c>
      <c r="AA51" s="24"/>
      <c r="AB51" s="25" t="str">
        <f t="shared" si="3"/>
        <v/>
      </c>
      <c r="AC51" s="24"/>
      <c r="AD51" s="25" t="str">
        <f t="shared" si="4"/>
        <v/>
      </c>
      <c r="AG51">
        <f t="shared" si="5"/>
        <v>0</v>
      </c>
      <c r="AH51" s="26">
        <f t="shared" si="6"/>
        <v>0</v>
      </c>
      <c r="AI51" s="26">
        <f t="shared" si="15"/>
        <v>0</v>
      </c>
      <c r="AJ51" s="26">
        <f t="shared" si="7"/>
        <v>0</v>
      </c>
      <c r="AK51">
        <f t="shared" si="8"/>
        <v>0</v>
      </c>
    </row>
    <row r="52" spans="1:37" x14ac:dyDescent="0.2">
      <c r="A52" s="30"/>
      <c r="J52"/>
    </row>
    <row r="53" spans="1:37" ht="25.5" customHeight="1" x14ac:dyDescent="0.25">
      <c r="A53" s="38"/>
      <c r="B53" s="86" t="s">
        <v>18</v>
      </c>
      <c r="C53" s="87"/>
      <c r="D53" s="86" t="s">
        <v>17</v>
      </c>
      <c r="E53" s="88"/>
      <c r="F53" s="39"/>
      <c r="G53" s="89" t="s">
        <v>85</v>
      </c>
      <c r="H53" s="89" t="s">
        <v>86</v>
      </c>
      <c r="I53" s="69" t="s">
        <v>87</v>
      </c>
      <c r="J53" s="70"/>
      <c r="K53" s="73" t="s">
        <v>88</v>
      </c>
      <c r="L53" s="74"/>
      <c r="M53" s="74"/>
      <c r="N53" s="74"/>
      <c r="O53" s="74"/>
      <c r="P53" s="74"/>
      <c r="Q53" s="74"/>
      <c r="T53" s="75" t="s">
        <v>89</v>
      </c>
      <c r="U53" s="75"/>
      <c r="V53" s="75"/>
      <c r="W53" s="75"/>
      <c r="X53" s="75"/>
      <c r="Y53" s="75"/>
      <c r="Z53" s="75"/>
      <c r="AA53" s="75"/>
      <c r="AB53" s="75"/>
      <c r="AC53" s="75"/>
      <c r="AD53" s="75"/>
    </row>
    <row r="54" spans="1:37" ht="12.75" customHeight="1" x14ac:dyDescent="0.2">
      <c r="A54" s="40" t="s">
        <v>11</v>
      </c>
      <c r="B54" s="41" t="s">
        <v>15</v>
      </c>
      <c r="C54" s="41" t="s">
        <v>14</v>
      </c>
      <c r="D54" s="42" t="s">
        <v>11</v>
      </c>
      <c r="E54" s="43" t="s">
        <v>10</v>
      </c>
      <c r="F54" s="44" t="s">
        <v>13</v>
      </c>
      <c r="G54" s="90"/>
      <c r="H54" s="90"/>
      <c r="I54" s="71"/>
      <c r="J54" s="72"/>
      <c r="K54" s="45" t="s">
        <v>12</v>
      </c>
      <c r="L54" s="76" t="s">
        <v>11</v>
      </c>
      <c r="M54" s="76"/>
      <c r="N54" s="76"/>
      <c r="O54" s="77" t="s">
        <v>10</v>
      </c>
      <c r="P54" s="77"/>
      <c r="Q54" s="77"/>
      <c r="T54" s="75"/>
      <c r="U54" s="75"/>
      <c r="V54" s="75"/>
      <c r="W54" s="75"/>
      <c r="X54" s="75"/>
      <c r="Y54" s="75"/>
      <c r="Z54" s="75"/>
      <c r="AA54" s="75"/>
      <c r="AB54" s="75"/>
      <c r="AC54" s="75"/>
      <c r="AD54" s="75"/>
    </row>
    <row r="55" spans="1:37" ht="15" x14ac:dyDescent="0.25">
      <c r="A55" s="24"/>
      <c r="B55" s="46">
        <f>DATE($U$68,1,1)</f>
        <v>44562</v>
      </c>
      <c r="C55" s="46">
        <f>DATE($U$68,1,31)</f>
        <v>44592</v>
      </c>
      <c r="D55" s="47">
        <f t="shared" ref="D55:D66" si="16">IF(AND(B55&gt;0,C55&gt;0),((C55+1)-B55),0)</f>
        <v>31</v>
      </c>
      <c r="E55" s="48">
        <f>D55</f>
        <v>31</v>
      </c>
      <c r="F55" s="49"/>
      <c r="G55" s="50">
        <f>NETWORKDAYS(B55,C55)-F55</f>
        <v>21</v>
      </c>
      <c r="H55" s="49"/>
      <c r="I55" s="61">
        <f>IF((D55)&lt;(G55+H55),"too many days",(G55+H55))</f>
        <v>21</v>
      </c>
      <c r="J55" s="62"/>
      <c r="K55" s="49"/>
      <c r="L55" s="61">
        <f>ROUND(IF(I55&gt;0,I55*K55*0.01,0),0)</f>
        <v>0</v>
      </c>
      <c r="M55" s="61"/>
      <c r="N55" s="61"/>
      <c r="O55" s="61">
        <f>L55</f>
        <v>0</v>
      </c>
      <c r="P55" s="61"/>
      <c r="Q55" s="61"/>
      <c r="T55" s="78" t="s">
        <v>16</v>
      </c>
      <c r="U55" s="78"/>
      <c r="V55" s="51"/>
      <c r="W55" s="51"/>
      <c r="X55" s="51"/>
      <c r="Y55" s="51"/>
      <c r="Z55" s="51"/>
      <c r="AA55" s="51"/>
      <c r="AB55" s="51"/>
      <c r="AC55" s="51"/>
      <c r="AD55" s="51"/>
    </row>
    <row r="56" spans="1:37" x14ac:dyDescent="0.2">
      <c r="A56" s="24"/>
      <c r="B56" s="46">
        <f>DATE($U$68,2,1)</f>
        <v>44593</v>
      </c>
      <c r="C56" s="46">
        <f>DATE($U$68,2,28)</f>
        <v>44620</v>
      </c>
      <c r="D56" s="47">
        <f t="shared" si="16"/>
        <v>28</v>
      </c>
      <c r="E56" s="48">
        <f t="shared" ref="E56:E66" si="17">E55+D56</f>
        <v>59</v>
      </c>
      <c r="F56" s="49"/>
      <c r="G56" s="50">
        <f t="shared" ref="G56:G66" si="18">NETWORKDAYS(B56,C56)-F56</f>
        <v>20</v>
      </c>
      <c r="H56" s="49"/>
      <c r="I56" s="61">
        <f t="shared" ref="I56:I66" si="19">IF((D56)&lt;(G56+H56),"too many days",(G56+H56))</f>
        <v>20</v>
      </c>
      <c r="J56" s="62"/>
      <c r="K56" s="49"/>
      <c r="L56" s="61">
        <f t="shared" ref="L56:L66" si="20">ROUND(IF(I56&gt;0,I56*K56*0.01,0),0)</f>
        <v>0</v>
      </c>
      <c r="M56" s="61"/>
      <c r="N56" s="61"/>
      <c r="O56" s="61">
        <f>L56+O55</f>
        <v>0</v>
      </c>
      <c r="P56" s="61"/>
      <c r="Q56" s="61"/>
      <c r="T56" s="79"/>
      <c r="U56" s="79"/>
      <c r="V56" s="79"/>
      <c r="W56" s="79"/>
      <c r="X56" s="79"/>
      <c r="Y56" s="79"/>
      <c r="Z56" s="79"/>
      <c r="AA56" s="79"/>
      <c r="AB56" s="79"/>
      <c r="AC56" s="79"/>
      <c r="AD56" s="79"/>
    </row>
    <row r="57" spans="1:37" x14ac:dyDescent="0.2">
      <c r="A57" s="24"/>
      <c r="B57" s="46">
        <f>DATE($U$68,3,1)</f>
        <v>44621</v>
      </c>
      <c r="C57" s="46">
        <f>DATE($U$68,3,31)</f>
        <v>44651</v>
      </c>
      <c r="D57" s="47">
        <f t="shared" si="16"/>
        <v>31</v>
      </c>
      <c r="E57" s="48">
        <f t="shared" si="17"/>
        <v>90</v>
      </c>
      <c r="F57" s="49"/>
      <c r="G57" s="50">
        <f t="shared" si="18"/>
        <v>23</v>
      </c>
      <c r="H57" s="49"/>
      <c r="I57" s="61">
        <f t="shared" si="19"/>
        <v>23</v>
      </c>
      <c r="J57" s="62"/>
      <c r="K57" s="49"/>
      <c r="L57" s="61">
        <f t="shared" si="20"/>
        <v>0</v>
      </c>
      <c r="M57" s="61"/>
      <c r="N57" s="61"/>
      <c r="O57" s="61">
        <f t="shared" ref="O57:O66" si="21">L57+O56</f>
        <v>0</v>
      </c>
      <c r="P57" s="61"/>
      <c r="Q57" s="61"/>
      <c r="T57" s="79"/>
      <c r="U57" s="79"/>
      <c r="V57" s="79"/>
      <c r="W57" s="79"/>
      <c r="X57" s="79"/>
      <c r="Y57" s="79"/>
      <c r="Z57" s="79"/>
      <c r="AA57" s="79"/>
      <c r="AB57" s="79"/>
      <c r="AC57" s="79"/>
      <c r="AD57" s="79"/>
    </row>
    <row r="58" spans="1:37" x14ac:dyDescent="0.2">
      <c r="A58" s="24"/>
      <c r="B58" s="46">
        <f>DATE($U$68,4,1)</f>
        <v>44652</v>
      </c>
      <c r="C58" s="46">
        <f>DATE($U$68,4,30)</f>
        <v>44681</v>
      </c>
      <c r="D58" s="47">
        <f t="shared" si="16"/>
        <v>30</v>
      </c>
      <c r="E58" s="48">
        <f t="shared" si="17"/>
        <v>120</v>
      </c>
      <c r="F58" s="49"/>
      <c r="G58" s="50">
        <f t="shared" si="18"/>
        <v>21</v>
      </c>
      <c r="H58" s="49"/>
      <c r="I58" s="61">
        <f t="shared" si="19"/>
        <v>21</v>
      </c>
      <c r="J58" s="62"/>
      <c r="K58" s="49"/>
      <c r="L58" s="61">
        <f t="shared" si="20"/>
        <v>0</v>
      </c>
      <c r="M58" s="61"/>
      <c r="N58" s="61"/>
      <c r="O58" s="61">
        <f t="shared" si="21"/>
        <v>0</v>
      </c>
      <c r="P58" s="61"/>
      <c r="Q58" s="61"/>
      <c r="T58" s="79"/>
      <c r="U58" s="79"/>
      <c r="V58" s="79"/>
      <c r="W58" s="79"/>
      <c r="X58" s="79"/>
      <c r="Y58" s="79"/>
      <c r="Z58" s="79"/>
      <c r="AA58" s="79"/>
      <c r="AB58" s="79"/>
      <c r="AC58" s="79"/>
      <c r="AD58" s="79"/>
    </row>
    <row r="59" spans="1:37" x14ac:dyDescent="0.2">
      <c r="A59" s="24"/>
      <c r="B59" s="46">
        <f>DATE($U$68,5,1)</f>
        <v>44682</v>
      </c>
      <c r="C59" s="46">
        <f>DATE($U$68,5,31)</f>
        <v>44712</v>
      </c>
      <c r="D59" s="47">
        <f t="shared" si="16"/>
        <v>31</v>
      </c>
      <c r="E59" s="48">
        <f t="shared" si="17"/>
        <v>151</v>
      </c>
      <c r="F59" s="49"/>
      <c r="G59" s="50">
        <f t="shared" si="18"/>
        <v>22</v>
      </c>
      <c r="H59" s="49"/>
      <c r="I59" s="61">
        <f t="shared" si="19"/>
        <v>22</v>
      </c>
      <c r="J59" s="62"/>
      <c r="K59" s="49"/>
      <c r="L59" s="61">
        <f t="shared" si="20"/>
        <v>0</v>
      </c>
      <c r="M59" s="61"/>
      <c r="N59" s="61"/>
      <c r="O59" s="61">
        <f t="shared" si="21"/>
        <v>0</v>
      </c>
      <c r="P59" s="61"/>
      <c r="Q59" s="61"/>
      <c r="T59" s="79"/>
      <c r="U59" s="79"/>
      <c r="V59" s="79"/>
      <c r="W59" s="79"/>
      <c r="X59" s="79"/>
      <c r="Y59" s="79"/>
      <c r="Z59" s="79"/>
      <c r="AA59" s="79"/>
      <c r="AB59" s="79"/>
      <c r="AC59" s="79"/>
      <c r="AD59" s="79"/>
    </row>
    <row r="60" spans="1:37" x14ac:dyDescent="0.2">
      <c r="A60" s="24"/>
      <c r="B60" s="46">
        <f>DATE($U$68,6,1)</f>
        <v>44713</v>
      </c>
      <c r="C60" s="46">
        <f>DATE($U$68,6,30)</f>
        <v>44742</v>
      </c>
      <c r="D60" s="47">
        <f t="shared" si="16"/>
        <v>30</v>
      </c>
      <c r="E60" s="48">
        <f t="shared" si="17"/>
        <v>181</v>
      </c>
      <c r="F60" s="49"/>
      <c r="G60" s="50">
        <f t="shared" si="18"/>
        <v>22</v>
      </c>
      <c r="H60" s="49"/>
      <c r="I60" s="61">
        <f t="shared" si="19"/>
        <v>22</v>
      </c>
      <c r="J60" s="62"/>
      <c r="K60" s="49"/>
      <c r="L60" s="61">
        <f t="shared" si="20"/>
        <v>0</v>
      </c>
      <c r="M60" s="61"/>
      <c r="N60" s="61"/>
      <c r="O60" s="61">
        <f t="shared" si="21"/>
        <v>0</v>
      </c>
      <c r="P60" s="61"/>
      <c r="Q60" s="61"/>
      <c r="T60" s="79"/>
      <c r="U60" s="79"/>
      <c r="V60" s="79"/>
      <c r="W60" s="79"/>
      <c r="X60" s="79"/>
      <c r="Y60" s="79"/>
      <c r="Z60" s="79"/>
      <c r="AA60" s="79"/>
      <c r="AB60" s="79"/>
      <c r="AC60" s="79"/>
      <c r="AD60" s="79"/>
    </row>
    <row r="61" spans="1:37" x14ac:dyDescent="0.2">
      <c r="A61" s="24"/>
      <c r="B61" s="46">
        <f>DATE($U$68,7,1)</f>
        <v>44743</v>
      </c>
      <c r="C61" s="46">
        <f>DATE($U$68,7,31)</f>
        <v>44773</v>
      </c>
      <c r="D61" s="47">
        <f t="shared" si="16"/>
        <v>31</v>
      </c>
      <c r="E61" s="48">
        <f t="shared" si="17"/>
        <v>212</v>
      </c>
      <c r="F61" s="49"/>
      <c r="G61" s="50">
        <f t="shared" si="18"/>
        <v>21</v>
      </c>
      <c r="H61" s="49"/>
      <c r="I61" s="61">
        <f t="shared" si="19"/>
        <v>21</v>
      </c>
      <c r="J61" s="62"/>
      <c r="K61" s="49"/>
      <c r="L61" s="61">
        <f t="shared" si="20"/>
        <v>0</v>
      </c>
      <c r="M61" s="61"/>
      <c r="N61" s="61"/>
      <c r="O61" s="61">
        <f t="shared" si="21"/>
        <v>0</v>
      </c>
      <c r="P61" s="61"/>
      <c r="Q61" s="61"/>
      <c r="T61" s="79"/>
      <c r="U61" s="79"/>
      <c r="V61" s="79"/>
      <c r="W61" s="79"/>
      <c r="X61" s="79"/>
      <c r="Y61" s="79"/>
      <c r="Z61" s="79"/>
      <c r="AA61" s="79"/>
      <c r="AB61" s="79"/>
      <c r="AC61" s="79"/>
      <c r="AD61" s="79"/>
    </row>
    <row r="62" spans="1:37" ht="12.75" customHeight="1" x14ac:dyDescent="0.2">
      <c r="A62" s="24"/>
      <c r="B62" s="46">
        <f>DATE($U$68,8,1)</f>
        <v>44774</v>
      </c>
      <c r="C62" s="46">
        <f>DATE($U$68,8,31)</f>
        <v>44804</v>
      </c>
      <c r="D62" s="47">
        <f t="shared" si="16"/>
        <v>31</v>
      </c>
      <c r="E62" s="48">
        <f t="shared" si="17"/>
        <v>243</v>
      </c>
      <c r="F62" s="49"/>
      <c r="G62" s="50">
        <f t="shared" si="18"/>
        <v>23</v>
      </c>
      <c r="H62" s="49"/>
      <c r="I62" s="61">
        <f t="shared" si="19"/>
        <v>23</v>
      </c>
      <c r="J62" s="62"/>
      <c r="K62" s="49"/>
      <c r="L62" s="61">
        <f t="shared" si="20"/>
        <v>0</v>
      </c>
      <c r="M62" s="61"/>
      <c r="N62" s="61"/>
      <c r="O62" s="61">
        <f t="shared" si="21"/>
        <v>0</v>
      </c>
      <c r="P62" s="61"/>
      <c r="Q62" s="61"/>
      <c r="T62" s="79"/>
      <c r="U62" s="79"/>
      <c r="V62" s="79"/>
      <c r="W62" s="79"/>
      <c r="X62" s="79"/>
      <c r="Y62" s="79"/>
      <c r="Z62" s="79"/>
      <c r="AA62" s="79"/>
      <c r="AB62" s="79"/>
      <c r="AC62" s="79"/>
      <c r="AD62" s="79"/>
    </row>
    <row r="63" spans="1:37" ht="12.75" customHeight="1" x14ac:dyDescent="0.2">
      <c r="A63" s="24"/>
      <c r="B63" s="46">
        <f>DATE($U$68,9,1)</f>
        <v>44805</v>
      </c>
      <c r="C63" s="46">
        <f>DATE($U$68,9,30)</f>
        <v>44834</v>
      </c>
      <c r="D63" s="47">
        <f t="shared" si="16"/>
        <v>30</v>
      </c>
      <c r="E63" s="48">
        <f t="shared" si="17"/>
        <v>273</v>
      </c>
      <c r="F63" s="49"/>
      <c r="G63" s="50">
        <f t="shared" si="18"/>
        <v>22</v>
      </c>
      <c r="H63" s="49"/>
      <c r="I63" s="61">
        <f t="shared" si="19"/>
        <v>22</v>
      </c>
      <c r="J63" s="62"/>
      <c r="K63" s="49"/>
      <c r="L63" s="61">
        <f t="shared" si="20"/>
        <v>0</v>
      </c>
      <c r="M63" s="61"/>
      <c r="N63" s="61"/>
      <c r="O63" s="61">
        <f t="shared" si="21"/>
        <v>0</v>
      </c>
      <c r="P63" s="61"/>
      <c r="Q63" s="61"/>
      <c r="T63" s="66" t="s">
        <v>83</v>
      </c>
      <c r="U63" s="66"/>
      <c r="V63" s="66"/>
      <c r="W63" s="66"/>
      <c r="X63" s="66"/>
    </row>
    <row r="64" spans="1:37" x14ac:dyDescent="0.2">
      <c r="A64" s="24"/>
      <c r="B64" s="46">
        <f>DATE($U$68,10,1)</f>
        <v>44835</v>
      </c>
      <c r="C64" s="46">
        <f>DATE($U$68,10,31)</f>
        <v>44865</v>
      </c>
      <c r="D64" s="47">
        <f t="shared" si="16"/>
        <v>31</v>
      </c>
      <c r="E64" s="48">
        <f t="shared" si="17"/>
        <v>304</v>
      </c>
      <c r="F64" s="49"/>
      <c r="G64" s="50">
        <f t="shared" si="18"/>
        <v>21</v>
      </c>
      <c r="H64" s="49"/>
      <c r="I64" s="61">
        <f t="shared" si="19"/>
        <v>21</v>
      </c>
      <c r="J64" s="62"/>
      <c r="K64" s="49"/>
      <c r="L64" s="61">
        <f t="shared" si="20"/>
        <v>0</v>
      </c>
      <c r="M64" s="61"/>
      <c r="N64" s="61"/>
      <c r="O64" s="61">
        <f t="shared" si="21"/>
        <v>0</v>
      </c>
      <c r="P64" s="61"/>
      <c r="Q64" s="61"/>
      <c r="U64" s="52" t="s">
        <v>90</v>
      </c>
      <c r="W64" s="53"/>
      <c r="X64" s="63">
        <f>E66</f>
        <v>365</v>
      </c>
      <c r="Y64" s="63"/>
      <c r="Z64" s="63"/>
    </row>
    <row r="65" spans="1:30" ht="12.75" customHeight="1" x14ac:dyDescent="0.2">
      <c r="A65" s="24"/>
      <c r="B65" s="46">
        <f>DATE($U$68,11,1)</f>
        <v>44866</v>
      </c>
      <c r="C65" s="46">
        <f>DATE($U$68,11,30)</f>
        <v>44895</v>
      </c>
      <c r="D65" s="47">
        <f t="shared" si="16"/>
        <v>30</v>
      </c>
      <c r="E65" s="48">
        <f t="shared" si="17"/>
        <v>334</v>
      </c>
      <c r="F65" s="49"/>
      <c r="G65" s="50">
        <f t="shared" si="18"/>
        <v>22</v>
      </c>
      <c r="H65" s="49"/>
      <c r="I65" s="61">
        <f t="shared" si="19"/>
        <v>22</v>
      </c>
      <c r="J65" s="62"/>
      <c r="K65" s="49"/>
      <c r="L65" s="61">
        <f t="shared" si="20"/>
        <v>0</v>
      </c>
      <c r="M65" s="61"/>
      <c r="N65" s="61"/>
      <c r="O65" s="61">
        <f t="shared" si="21"/>
        <v>0</v>
      </c>
      <c r="P65" s="61"/>
      <c r="Q65" s="61"/>
      <c r="U65" s="52" t="s">
        <v>91</v>
      </c>
      <c r="W65" s="53"/>
      <c r="X65" s="63">
        <f>O66</f>
        <v>0</v>
      </c>
      <c r="Y65" s="63"/>
      <c r="Z65" s="63"/>
      <c r="AB65" s="67" t="s">
        <v>76</v>
      </c>
      <c r="AC65" s="67"/>
      <c r="AD65" s="67"/>
    </row>
    <row r="66" spans="1:30" x14ac:dyDescent="0.2">
      <c r="A66" s="24"/>
      <c r="B66" s="46">
        <f>DATE($U$68,12,1)</f>
        <v>44896</v>
      </c>
      <c r="C66" s="46">
        <f>DATE($U$68,12,31)</f>
        <v>44926</v>
      </c>
      <c r="D66" s="47">
        <f t="shared" si="16"/>
        <v>31</v>
      </c>
      <c r="E66" s="48">
        <f t="shared" si="17"/>
        <v>365</v>
      </c>
      <c r="F66" s="49"/>
      <c r="G66" s="50">
        <f t="shared" si="18"/>
        <v>22</v>
      </c>
      <c r="H66" s="49"/>
      <c r="I66" s="61">
        <f t="shared" si="19"/>
        <v>22</v>
      </c>
      <c r="J66" s="62"/>
      <c r="K66" s="49"/>
      <c r="L66" s="61">
        <f t="shared" si="20"/>
        <v>0</v>
      </c>
      <c r="M66" s="61"/>
      <c r="N66" s="61"/>
      <c r="O66" s="61">
        <f t="shared" si="21"/>
        <v>0</v>
      </c>
      <c r="P66" s="61"/>
      <c r="Q66" s="61"/>
      <c r="U66" s="52" t="s">
        <v>0</v>
      </c>
      <c r="W66" s="54"/>
      <c r="X66" s="64"/>
      <c r="Y66" s="64"/>
      <c r="Z66" s="64"/>
      <c r="AB66" s="68"/>
      <c r="AC66" s="68"/>
      <c r="AD66" s="68"/>
    </row>
    <row r="67" spans="1:30" ht="12" customHeight="1" x14ac:dyDescent="0.25">
      <c r="B67" s="55"/>
    </row>
    <row r="68" spans="1:30" ht="15" x14ac:dyDescent="0.25">
      <c r="B68" s="52"/>
      <c r="C68" s="52"/>
      <c r="D68" s="52"/>
      <c r="E68" s="52"/>
      <c r="F68" s="52"/>
      <c r="G68" s="52"/>
      <c r="H68" s="52"/>
      <c r="I68" s="65" t="s">
        <v>78</v>
      </c>
      <c r="J68" s="65"/>
      <c r="K68" s="60" t="s">
        <v>75</v>
      </c>
      <c r="L68" s="60"/>
      <c r="M68" s="60"/>
      <c r="N68" s="60"/>
      <c r="O68" s="60"/>
      <c r="P68" s="60"/>
      <c r="Q68" s="60"/>
      <c r="R68" s="60"/>
      <c r="S68" s="60"/>
      <c r="T68" s="60"/>
      <c r="U68" s="56">
        <v>2022</v>
      </c>
      <c r="V68" s="52"/>
      <c r="W68" s="52"/>
      <c r="X68" s="52"/>
      <c r="Y68" s="52"/>
      <c r="Z68" s="52"/>
      <c r="AA68" s="52"/>
      <c r="AB68" s="52"/>
      <c r="AC68" s="52"/>
      <c r="AD68" s="52"/>
    </row>
    <row r="69" spans="1:30" x14ac:dyDescent="0.2">
      <c r="A69" s="31"/>
      <c r="B69" s="31"/>
      <c r="C69" s="31"/>
    </row>
    <row r="70" spans="1:30" x14ac:dyDescent="0.2">
      <c r="A70" s="31"/>
      <c r="B70" s="31"/>
      <c r="C70" s="31"/>
    </row>
    <row r="71" spans="1:30" x14ac:dyDescent="0.2">
      <c r="A71" s="31"/>
      <c r="B71" s="31"/>
      <c r="C71" s="31"/>
    </row>
    <row r="72" spans="1:30" x14ac:dyDescent="0.2">
      <c r="A72" s="31"/>
      <c r="B72" s="31"/>
      <c r="C72" s="31"/>
    </row>
    <row r="73" spans="1:30" x14ac:dyDescent="0.2">
      <c r="A73" s="31"/>
      <c r="B73" s="31"/>
      <c r="C73" s="31"/>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A53:D53 A54:F54 O54:O66 L55:L66">
    <cfRule type="expression" dxfId="30" priority="12">
      <formula>NOT(CELL("Protect",A53))</formula>
    </cfRule>
  </conditionalFormatting>
  <conditionalFormatting sqref="A55:H66">
    <cfRule type="expression" dxfId="29" priority="5">
      <formula>NOT(CELL("Protect",A55))</formula>
    </cfRule>
  </conditionalFormatting>
  <conditionalFormatting sqref="A4:J5">
    <cfRule type="expression" dxfId="28" priority="1">
      <formula>NOT(CELL("Protect",A4))</formula>
    </cfRule>
  </conditionalFormatting>
  <conditionalFormatting sqref="A1:AD3 W4:AA5 A6:AD52">
    <cfRule type="expression" dxfId="27" priority="14">
      <formula>NOT(CELL("Protect",A1))</formula>
    </cfRule>
  </conditionalFormatting>
  <conditionalFormatting sqref="F53:I53">
    <cfRule type="expression" dxfId="26" priority="8">
      <formula>NOT(CELL("Protect",F53))</formula>
    </cfRule>
  </conditionalFormatting>
  <conditionalFormatting sqref="K53:K66">
    <cfRule type="expression" dxfId="25" priority="11">
      <formula>NOT(CELL("Protect",K53))</formula>
    </cfRule>
  </conditionalFormatting>
  <conditionalFormatting sqref="R63:S65 A67:AD68">
    <cfRule type="expression" dxfId="24" priority="13">
      <formula>NOT(CELL("Protect",A63))</formula>
    </cfRule>
  </conditionalFormatting>
  <conditionalFormatting sqref="R53:T53">
    <cfRule type="expression" dxfId="23" priority="3">
      <formula>NOT(CELL("Protect",R53))</formula>
    </cfRule>
  </conditionalFormatting>
  <conditionalFormatting sqref="T55:T56 T63 U64:U66 X64:X66 AB65:AB66">
    <cfRule type="expression" dxfId="22" priority="4">
      <formula>NOT(CELL("Protect",T55))</formula>
    </cfRule>
  </conditionalFormatting>
  <conditionalFormatting sqref="AF63:AF65">
    <cfRule type="expression" dxfId="21" priority="6">
      <formula>NOT(CELL("Protect",AF63))</formula>
    </cfRule>
  </conditionalFormatting>
  <hyperlinks>
    <hyperlink ref="J30:K31" r:id="rId1" display="Production Rate" xr:uid="{22AF3374-8E8D-487E-B8EA-17D4A9AFDF59}"/>
    <hyperlink ref="K53:M53" r:id="rId2" location="fd19-10a30.2" display="Probable Working Days" xr:uid="{8DA7F07B-5084-4807-9F46-DB8B7E94AC04}"/>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9821-43E5-48B7-868C-57F384B601DC}">
  <dimension ref="A1:AK73"/>
  <sheetViews>
    <sheetView workbookViewId="0">
      <selection activeCell="B4" sqref="B4:C4"/>
    </sheetView>
  </sheetViews>
  <sheetFormatPr defaultColWidth="9.140625" defaultRowHeight="12.75" x14ac:dyDescent="0.2"/>
  <cols>
    <col min="1" max="1" width="17.5703125" customWidth="1"/>
    <col min="2" max="7" width="10.85546875" customWidth="1"/>
    <col min="8" max="8" width="10.7109375" customWidth="1"/>
    <col min="9" max="9" width="7" customWidth="1"/>
    <col min="10" max="10" width="6.28515625" style="5" customWidth="1"/>
    <col min="11" max="11" width="7" customWidth="1"/>
    <col min="12" max="12" width="3.7109375" customWidth="1"/>
    <col min="13" max="13" width="1.28515625" customWidth="1"/>
    <col min="14" max="14" width="3.7109375" customWidth="1"/>
    <col min="15" max="15" width="1.140625" customWidth="1"/>
    <col min="16" max="16" width="3.7109375" customWidth="1"/>
    <col min="17" max="17" width="1.28515625" customWidth="1"/>
    <col min="18" max="18" width="3.7109375" customWidth="1"/>
    <col min="19" max="19" width="1.28515625" customWidth="1"/>
    <col min="20" max="20" width="3.7109375" customWidth="1"/>
    <col min="21" max="30" width="6.7109375" customWidth="1"/>
    <col min="31" max="31" width="8.28515625" customWidth="1"/>
    <col min="32" max="32" width="8.140625" customWidth="1"/>
    <col min="33" max="33" width="8.28515625" hidden="1" customWidth="1"/>
    <col min="34" max="37" width="9.140625" hidden="1" customWidth="1"/>
  </cols>
  <sheetData>
    <row r="1" spans="1:36" ht="22.5" customHeight="1" x14ac:dyDescent="0.4">
      <c r="A1" s="118" t="s">
        <v>74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6" ht="10.5" customHeight="1" x14ac:dyDescent="0.2">
      <c r="A2" s="119" t="s">
        <v>113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6" ht="2.25" customHeigh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6" x14ac:dyDescent="0.2">
      <c r="A4" s="4" t="s">
        <v>73</v>
      </c>
      <c r="B4" s="96"/>
      <c r="C4" s="96"/>
      <c r="E4" s="4" t="s">
        <v>71</v>
      </c>
      <c r="F4" s="96"/>
      <c r="G4" s="96"/>
      <c r="H4" s="5"/>
      <c r="J4" s="4" t="s">
        <v>69</v>
      </c>
      <c r="K4" s="97"/>
      <c r="L4" s="97"/>
      <c r="M4" s="97"/>
      <c r="N4" s="97"/>
      <c r="O4" s="97"/>
      <c r="P4" s="97"/>
      <c r="Q4" s="97"/>
      <c r="R4" s="97"/>
      <c r="S4" s="97"/>
      <c r="T4" s="97"/>
      <c r="U4" s="97"/>
      <c r="V4" s="97"/>
      <c r="AA4" s="4" t="s">
        <v>67</v>
      </c>
      <c r="AB4" s="98"/>
      <c r="AC4" s="98"/>
      <c r="AD4" s="98"/>
    </row>
    <row r="5" spans="1:36" x14ac:dyDescent="0.2">
      <c r="A5" s="4" t="s">
        <v>66</v>
      </c>
      <c r="B5" s="96"/>
      <c r="C5" s="96"/>
      <c r="E5" s="4" t="s">
        <v>64</v>
      </c>
      <c r="F5" s="96"/>
      <c r="G5" s="96"/>
      <c r="J5" s="4" t="s">
        <v>62</v>
      </c>
      <c r="K5" s="97"/>
      <c r="L5" s="97"/>
      <c r="M5" s="97"/>
      <c r="N5" s="97"/>
      <c r="O5" s="97"/>
      <c r="P5" s="97"/>
      <c r="Q5" s="97"/>
      <c r="R5" s="97"/>
      <c r="S5" s="97"/>
      <c r="T5" s="97"/>
      <c r="U5" s="97"/>
      <c r="V5" s="97"/>
      <c r="AA5" s="4" t="s">
        <v>60</v>
      </c>
      <c r="AB5" s="98"/>
      <c r="AC5" s="98"/>
      <c r="AD5" s="98"/>
    </row>
    <row r="15" spans="1:36" x14ac:dyDescent="0.2">
      <c r="AJ15" s="6"/>
    </row>
    <row r="24" spans="1:37" x14ac:dyDescent="0.2">
      <c r="AI24" s="7"/>
    </row>
    <row r="27" spans="1:37" ht="12.75" customHeight="1" x14ac:dyDescent="0.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37" ht="12.75" customHeight="1" x14ac:dyDescent="0.3">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37" ht="20.25" x14ac:dyDescent="0.3">
      <c r="A29" s="99" t="s">
        <v>59</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7" ht="15" customHeight="1" x14ac:dyDescent="0.2">
      <c r="A30" s="100" t="s">
        <v>58</v>
      </c>
      <c r="B30" s="101"/>
      <c r="C30" s="104" t="s">
        <v>57</v>
      </c>
      <c r="D30" s="105"/>
      <c r="E30" s="105"/>
      <c r="F30" s="105"/>
      <c r="G30" s="105"/>
      <c r="H30" s="89" t="s">
        <v>56</v>
      </c>
      <c r="I30" s="106" t="s">
        <v>55</v>
      </c>
      <c r="J30" s="108" t="s">
        <v>77</v>
      </c>
      <c r="K30" s="109"/>
      <c r="L30" s="112" t="s">
        <v>54</v>
      </c>
      <c r="M30" s="113"/>
      <c r="N30" s="113"/>
      <c r="O30" s="113"/>
      <c r="P30" s="113"/>
      <c r="Q30" s="113"/>
      <c r="R30" s="113"/>
      <c r="S30" s="113"/>
      <c r="T30" s="114"/>
      <c r="U30" s="94" t="s">
        <v>53</v>
      </c>
      <c r="V30" s="95"/>
      <c r="W30" s="94" t="s">
        <v>52</v>
      </c>
      <c r="X30" s="95"/>
      <c r="Y30" s="94" t="s">
        <v>51</v>
      </c>
      <c r="Z30" s="95"/>
      <c r="AA30" s="94" t="s">
        <v>50</v>
      </c>
      <c r="AB30" s="95"/>
      <c r="AC30" s="94" t="s">
        <v>49</v>
      </c>
      <c r="AD30" s="95"/>
      <c r="AJ30" s="6"/>
    </row>
    <row r="31" spans="1:37" ht="16.5" customHeight="1" x14ac:dyDescent="0.2">
      <c r="A31" s="102"/>
      <c r="B31" s="103"/>
      <c r="C31" s="8" t="str">
        <f>U30</f>
        <v>Stage 1</v>
      </c>
      <c r="D31" s="8" t="str">
        <f>W30</f>
        <v>Stage 2</v>
      </c>
      <c r="E31" s="8" t="str">
        <f>Y30</f>
        <v>Stage 3</v>
      </c>
      <c r="F31" s="8" t="str">
        <f>AA30</f>
        <v>Stage 4</v>
      </c>
      <c r="G31" s="9" t="str">
        <f>AC30</f>
        <v>Stage 5</v>
      </c>
      <c r="H31" s="77"/>
      <c r="I31" s="107"/>
      <c r="J31" s="110"/>
      <c r="K31" s="111"/>
      <c r="L31" s="115"/>
      <c r="M31" s="116"/>
      <c r="N31" s="116"/>
      <c r="O31" s="116"/>
      <c r="P31" s="116"/>
      <c r="Q31" s="116"/>
      <c r="R31" s="116"/>
      <c r="S31" s="116"/>
      <c r="T31" s="117"/>
      <c r="U31" s="10" t="s">
        <v>15</v>
      </c>
      <c r="V31" s="11" t="s">
        <v>14</v>
      </c>
      <c r="W31" s="12" t="s">
        <v>15</v>
      </c>
      <c r="X31" s="13" t="s">
        <v>14</v>
      </c>
      <c r="Y31" s="12" t="s">
        <v>15</v>
      </c>
      <c r="Z31" s="14" t="s">
        <v>14</v>
      </c>
      <c r="AA31" s="12" t="s">
        <v>15</v>
      </c>
      <c r="AB31" s="14" t="s">
        <v>14</v>
      </c>
      <c r="AC31" s="12" t="s">
        <v>15</v>
      </c>
      <c r="AD31" s="14" t="s">
        <v>14</v>
      </c>
      <c r="AG31" t="s">
        <v>48</v>
      </c>
      <c r="AH31" s="15" t="s">
        <v>47</v>
      </c>
      <c r="AI31" s="15" t="s">
        <v>46</v>
      </c>
      <c r="AJ31" s="15" t="s">
        <v>45</v>
      </c>
      <c r="AK31" t="s">
        <v>44</v>
      </c>
    </row>
    <row r="32" spans="1:37" x14ac:dyDescent="0.2">
      <c r="A32" s="120"/>
      <c r="B32" s="121"/>
      <c r="C32" s="16"/>
      <c r="D32" s="16"/>
      <c r="E32" s="16"/>
      <c r="F32" s="17"/>
      <c r="G32" s="16"/>
      <c r="H32" s="18" t="str">
        <f t="shared" ref="H32:H51" si="0">IF(AND(ISBLANK(C32),ISBLANK(D32),ISBLANK(E32),ISBLANK(F32),ISBLANK(G32)),"",SUM(C32:G32))</f>
        <v/>
      </c>
      <c r="I32" s="19"/>
      <c r="J32" s="82"/>
      <c r="K32" s="83"/>
      <c r="L32" s="20" t="str">
        <f>IF(ISBLANK(C32),"",ROUNDUP(C32/$J32,0))</f>
        <v/>
      </c>
      <c r="M32" s="21" t="s">
        <v>19</v>
      </c>
      <c r="N32" s="20" t="str">
        <f>IF(ISBLANK(D32),"",ROUNDUP(D32/$J32,0))</f>
        <v/>
      </c>
      <c r="O32" s="21" t="s">
        <v>19</v>
      </c>
      <c r="P32" s="20" t="str">
        <f>IF(ISBLANK(E32),"",ROUNDUP(E32/$J32,0))</f>
        <v/>
      </c>
      <c r="Q32" s="21" t="s">
        <v>19</v>
      </c>
      <c r="R32" s="20" t="str">
        <f>IF(ISBLANK(F32),"",ROUNDUP(F32/$J32,0))</f>
        <v/>
      </c>
      <c r="S32" s="21" t="s">
        <v>19</v>
      </c>
      <c r="T32" s="20" t="str">
        <f>IF(ISBLANK(G32),"",ROUNDUP(G32/$J32,0))</f>
        <v/>
      </c>
      <c r="U32" s="22"/>
      <c r="V32" s="23" t="str">
        <f>IF(ISBLANK(U32),"",U32+L32)</f>
        <v/>
      </c>
      <c r="W32" s="24"/>
      <c r="X32" s="25" t="str">
        <f t="shared" ref="X32:X51" si="1">IF(ISBLANK(W32),"",W32+N32)</f>
        <v/>
      </c>
      <c r="Y32" s="24"/>
      <c r="Z32" s="25" t="str">
        <f t="shared" ref="Z32:Z51" si="2">IF(ISBLANK(Y32),"",Y32+P32)</f>
        <v/>
      </c>
      <c r="AA32" s="24"/>
      <c r="AB32" s="25" t="str">
        <f t="shared" ref="AB32:AB51" si="3">IF(ISBLANK(AA32),"",AA32+R32)</f>
        <v/>
      </c>
      <c r="AC32" s="24"/>
      <c r="AD32" s="25" t="str">
        <f t="shared" ref="AD32:AD51" si="4">IF(ISBLANK(AC32),"",AC32+T32)</f>
        <v/>
      </c>
      <c r="AE32" t="s">
        <v>42</v>
      </c>
      <c r="AG32">
        <f t="shared" ref="AG32:AG51" si="5">U32</f>
        <v>0</v>
      </c>
      <c r="AH32" s="26">
        <f t="shared" ref="AH32:AH51" si="6">IF(W32&gt;0,IF(V32="",W32,W32-V32),0)</f>
        <v>0</v>
      </c>
      <c r="AI32" s="26">
        <f>IF(Y32&gt;0,IF(X32="",IF(V32="",Y32,Y32-V32),Y32-X32),0)</f>
        <v>0</v>
      </c>
      <c r="AJ32" s="26">
        <f t="shared" ref="AJ32:AJ51" si="7">IF(AA32&gt;0,IF(Z32="",IF(X32="",IF(V32="",AA32,AA32-V32),AA32-X32),AA32-Z32),0)</f>
        <v>0</v>
      </c>
      <c r="AK32">
        <f t="shared" ref="AK32:AK51" si="8">IF(AC32&gt;0,IF(AB32="",IF(Z32="",IF(X32="",IF(V32="",AC32,AC32-V32),AC32-X32),AC32-Z32),AC32-AB32),0)</f>
        <v>0</v>
      </c>
    </row>
    <row r="33" spans="1:37" x14ac:dyDescent="0.2">
      <c r="A33" s="80"/>
      <c r="B33" s="91"/>
      <c r="C33" s="16"/>
      <c r="D33" s="16"/>
      <c r="E33" s="16"/>
      <c r="F33" s="17"/>
      <c r="G33" s="27"/>
      <c r="H33" s="18" t="str">
        <f t="shared" si="0"/>
        <v/>
      </c>
      <c r="I33" s="19"/>
      <c r="J33" s="82"/>
      <c r="K33" s="83"/>
      <c r="L33" s="20" t="str">
        <f t="shared" ref="L33:L51" si="9">IF(ISBLANK(C33),"",ROUNDUP(C33/$J33,0))</f>
        <v/>
      </c>
      <c r="M33" s="21" t="s">
        <v>19</v>
      </c>
      <c r="N33" s="20" t="str">
        <f t="shared" ref="N33:N51" si="10">IF(ISBLANK(D33),"",ROUNDUP(D33/$J33,0))</f>
        <v/>
      </c>
      <c r="O33" s="21" t="s">
        <v>19</v>
      </c>
      <c r="P33" s="20" t="str">
        <f t="shared" ref="P33:P51" si="11">IF(ISBLANK(E33),"",ROUNDUP(E33/$J33,0))</f>
        <v/>
      </c>
      <c r="Q33" s="21" t="s">
        <v>19</v>
      </c>
      <c r="R33" s="20" t="str">
        <f t="shared" ref="R33:R51" si="12">IF(ISBLANK(F33),"",ROUNDUP(F33/$J33,0))</f>
        <v/>
      </c>
      <c r="S33" s="21" t="s">
        <v>19</v>
      </c>
      <c r="T33" s="20" t="str">
        <f t="shared" ref="T33:T51" si="13">IF(ISBLANK(G33),"",ROUNDUP(G33/$J33,0))</f>
        <v/>
      </c>
      <c r="U33" s="22"/>
      <c r="V33" s="23" t="str">
        <f t="shared" ref="V33:V51" si="14">IF(ISBLANK(U33),"",U33+L33)</f>
        <v/>
      </c>
      <c r="W33" s="24"/>
      <c r="X33" s="25" t="str">
        <f t="shared" si="1"/>
        <v/>
      </c>
      <c r="Y33" s="24"/>
      <c r="Z33" s="25" t="str">
        <f t="shared" si="2"/>
        <v/>
      </c>
      <c r="AA33" s="24"/>
      <c r="AB33" s="25" t="str">
        <f t="shared" si="3"/>
        <v/>
      </c>
      <c r="AC33" s="24"/>
      <c r="AD33" s="25" t="str">
        <f t="shared" si="4"/>
        <v/>
      </c>
      <c r="AG33">
        <f t="shared" si="5"/>
        <v>0</v>
      </c>
      <c r="AH33" s="26">
        <f t="shared" si="6"/>
        <v>0</v>
      </c>
      <c r="AI33" s="26">
        <f t="shared" ref="AI33:AI51" si="15">IF(Y33&gt;0,IF(X33="",IF(V33="",Y33,Y33-V33),Y33-X33),0)</f>
        <v>0</v>
      </c>
      <c r="AJ33" s="26">
        <f t="shared" si="7"/>
        <v>0</v>
      </c>
      <c r="AK33">
        <f t="shared" si="8"/>
        <v>0</v>
      </c>
    </row>
    <row r="34" spans="1:37" x14ac:dyDescent="0.2">
      <c r="A34" s="80"/>
      <c r="B34" s="91"/>
      <c r="C34" s="16"/>
      <c r="D34" s="16"/>
      <c r="E34" s="16"/>
      <c r="F34" s="17"/>
      <c r="G34" s="27"/>
      <c r="H34" s="18" t="str">
        <f t="shared" si="0"/>
        <v/>
      </c>
      <c r="I34" s="19"/>
      <c r="J34" s="82"/>
      <c r="K34" s="83"/>
      <c r="L34" s="20" t="str">
        <f t="shared" si="9"/>
        <v/>
      </c>
      <c r="M34" s="21" t="s">
        <v>19</v>
      </c>
      <c r="N34" s="20" t="str">
        <f t="shared" si="10"/>
        <v/>
      </c>
      <c r="O34" s="21" t="s">
        <v>19</v>
      </c>
      <c r="P34" s="20" t="str">
        <f t="shared" si="11"/>
        <v/>
      </c>
      <c r="Q34" s="21" t="s">
        <v>19</v>
      </c>
      <c r="R34" s="20" t="str">
        <f t="shared" si="12"/>
        <v/>
      </c>
      <c r="S34" s="21" t="s">
        <v>19</v>
      </c>
      <c r="T34" s="20" t="str">
        <f t="shared" si="13"/>
        <v/>
      </c>
      <c r="U34" s="22"/>
      <c r="V34" s="23" t="str">
        <f t="shared" si="14"/>
        <v/>
      </c>
      <c r="W34" s="24"/>
      <c r="X34" s="25" t="str">
        <f t="shared" si="1"/>
        <v/>
      </c>
      <c r="Y34" s="24"/>
      <c r="Z34" s="25" t="str">
        <f t="shared" si="2"/>
        <v/>
      </c>
      <c r="AA34" s="24"/>
      <c r="AB34" s="25" t="str">
        <f t="shared" si="3"/>
        <v/>
      </c>
      <c r="AC34" s="24"/>
      <c r="AD34" s="25" t="str">
        <f t="shared" si="4"/>
        <v/>
      </c>
      <c r="AG34">
        <f t="shared" si="5"/>
        <v>0</v>
      </c>
      <c r="AH34" s="26">
        <f t="shared" si="6"/>
        <v>0</v>
      </c>
      <c r="AI34" s="26">
        <f t="shared" si="15"/>
        <v>0</v>
      </c>
      <c r="AJ34" s="26">
        <f t="shared" si="7"/>
        <v>0</v>
      </c>
      <c r="AK34">
        <f t="shared" si="8"/>
        <v>0</v>
      </c>
    </row>
    <row r="35" spans="1:37" x14ac:dyDescent="0.2">
      <c r="A35" s="80"/>
      <c r="B35" s="91"/>
      <c r="C35" s="16"/>
      <c r="D35" s="16"/>
      <c r="E35" s="16"/>
      <c r="F35" s="17"/>
      <c r="G35" s="27"/>
      <c r="H35" s="18" t="str">
        <f t="shared" si="0"/>
        <v/>
      </c>
      <c r="I35" s="19"/>
      <c r="J35" s="82"/>
      <c r="K35" s="83"/>
      <c r="L35" s="20" t="str">
        <f t="shared" si="9"/>
        <v/>
      </c>
      <c r="M35" s="21" t="s">
        <v>19</v>
      </c>
      <c r="N35" s="20" t="str">
        <f t="shared" si="10"/>
        <v/>
      </c>
      <c r="O35" s="21" t="s">
        <v>19</v>
      </c>
      <c r="P35" s="20" t="str">
        <f t="shared" si="11"/>
        <v/>
      </c>
      <c r="Q35" s="21" t="s">
        <v>19</v>
      </c>
      <c r="R35" s="20" t="str">
        <f t="shared" si="12"/>
        <v/>
      </c>
      <c r="S35" s="21" t="s">
        <v>19</v>
      </c>
      <c r="T35" s="20" t="str">
        <f t="shared" si="13"/>
        <v/>
      </c>
      <c r="U35" s="22"/>
      <c r="V35" s="23" t="str">
        <f t="shared" si="14"/>
        <v/>
      </c>
      <c r="W35" s="24"/>
      <c r="X35" s="25" t="str">
        <f t="shared" si="1"/>
        <v/>
      </c>
      <c r="Y35" s="24"/>
      <c r="Z35" s="25" t="str">
        <f t="shared" si="2"/>
        <v/>
      </c>
      <c r="AA35" s="24"/>
      <c r="AB35" s="25" t="str">
        <f t="shared" si="3"/>
        <v/>
      </c>
      <c r="AC35" s="24"/>
      <c r="AD35" s="25" t="str">
        <f t="shared" si="4"/>
        <v/>
      </c>
      <c r="AG35">
        <f t="shared" si="5"/>
        <v>0</v>
      </c>
      <c r="AH35" s="26">
        <f t="shared" si="6"/>
        <v>0</v>
      </c>
      <c r="AI35" s="26">
        <f t="shared" si="15"/>
        <v>0</v>
      </c>
      <c r="AJ35" s="26">
        <f t="shared" si="7"/>
        <v>0</v>
      </c>
      <c r="AK35">
        <f t="shared" si="8"/>
        <v>0</v>
      </c>
    </row>
    <row r="36" spans="1:37" x14ac:dyDescent="0.2">
      <c r="A36" s="80"/>
      <c r="B36" s="91"/>
      <c r="C36" s="16"/>
      <c r="D36" s="16"/>
      <c r="E36" s="16"/>
      <c r="F36" s="17"/>
      <c r="G36" s="27"/>
      <c r="H36" s="18" t="str">
        <f t="shared" si="0"/>
        <v/>
      </c>
      <c r="I36" s="19"/>
      <c r="J36" s="82"/>
      <c r="K36" s="83"/>
      <c r="L36" s="20" t="str">
        <f t="shared" si="9"/>
        <v/>
      </c>
      <c r="M36" s="21" t="s">
        <v>19</v>
      </c>
      <c r="N36" s="20" t="str">
        <f t="shared" si="10"/>
        <v/>
      </c>
      <c r="O36" s="21" t="s">
        <v>19</v>
      </c>
      <c r="P36" s="20" t="str">
        <f t="shared" si="11"/>
        <v/>
      </c>
      <c r="Q36" s="21" t="s">
        <v>19</v>
      </c>
      <c r="R36" s="20" t="str">
        <f t="shared" si="12"/>
        <v/>
      </c>
      <c r="S36" s="21" t="s">
        <v>19</v>
      </c>
      <c r="T36" s="20" t="str">
        <f t="shared" si="13"/>
        <v/>
      </c>
      <c r="U36" s="22"/>
      <c r="V36" s="23" t="str">
        <f t="shared" si="14"/>
        <v/>
      </c>
      <c r="W36" s="24"/>
      <c r="X36" s="25" t="str">
        <f t="shared" si="1"/>
        <v/>
      </c>
      <c r="Y36" s="24"/>
      <c r="Z36" s="25" t="str">
        <f t="shared" si="2"/>
        <v/>
      </c>
      <c r="AA36" s="24"/>
      <c r="AB36" s="25" t="str">
        <f t="shared" si="3"/>
        <v/>
      </c>
      <c r="AC36" s="24"/>
      <c r="AD36" s="25" t="str">
        <f t="shared" si="4"/>
        <v/>
      </c>
      <c r="AG36">
        <f t="shared" si="5"/>
        <v>0</v>
      </c>
      <c r="AH36" s="26">
        <f t="shared" si="6"/>
        <v>0</v>
      </c>
      <c r="AI36" s="26">
        <f t="shared" si="15"/>
        <v>0</v>
      </c>
      <c r="AJ36" s="26">
        <f t="shared" si="7"/>
        <v>0</v>
      </c>
      <c r="AK36">
        <f t="shared" si="8"/>
        <v>0</v>
      </c>
    </row>
    <row r="37" spans="1:37" x14ac:dyDescent="0.2">
      <c r="A37" s="80"/>
      <c r="B37" s="91"/>
      <c r="C37" s="16"/>
      <c r="D37" s="16"/>
      <c r="E37" s="16"/>
      <c r="F37" s="17"/>
      <c r="G37" s="27"/>
      <c r="H37" s="18" t="str">
        <f t="shared" si="0"/>
        <v/>
      </c>
      <c r="I37" s="19"/>
      <c r="J37" s="82"/>
      <c r="K37" s="83"/>
      <c r="L37" s="20" t="str">
        <f t="shared" si="9"/>
        <v/>
      </c>
      <c r="M37" s="21" t="s">
        <v>19</v>
      </c>
      <c r="N37" s="20" t="str">
        <f t="shared" si="10"/>
        <v/>
      </c>
      <c r="O37" s="21" t="s">
        <v>19</v>
      </c>
      <c r="P37" s="20" t="str">
        <f t="shared" si="11"/>
        <v/>
      </c>
      <c r="Q37" s="21" t="s">
        <v>19</v>
      </c>
      <c r="R37" s="20" t="str">
        <f t="shared" si="12"/>
        <v/>
      </c>
      <c r="S37" s="21" t="s">
        <v>19</v>
      </c>
      <c r="T37" s="20" t="str">
        <f t="shared" si="13"/>
        <v/>
      </c>
      <c r="U37" s="22"/>
      <c r="V37" s="23" t="str">
        <f t="shared" si="14"/>
        <v/>
      </c>
      <c r="W37" s="24"/>
      <c r="X37" s="25" t="str">
        <f t="shared" si="1"/>
        <v/>
      </c>
      <c r="Y37" s="24"/>
      <c r="Z37" s="25" t="str">
        <f t="shared" si="2"/>
        <v/>
      </c>
      <c r="AA37" s="24"/>
      <c r="AB37" s="25" t="str">
        <f t="shared" si="3"/>
        <v/>
      </c>
      <c r="AC37" s="24"/>
      <c r="AD37" s="25" t="str">
        <f t="shared" si="4"/>
        <v/>
      </c>
      <c r="AG37">
        <f t="shared" si="5"/>
        <v>0</v>
      </c>
      <c r="AH37" s="26">
        <f t="shared" si="6"/>
        <v>0</v>
      </c>
      <c r="AI37" s="26">
        <f t="shared" si="15"/>
        <v>0</v>
      </c>
      <c r="AJ37" s="26">
        <f t="shared" si="7"/>
        <v>0</v>
      </c>
      <c r="AK37">
        <f t="shared" si="8"/>
        <v>0</v>
      </c>
    </row>
    <row r="38" spans="1:37" x14ac:dyDescent="0.2">
      <c r="A38" s="80"/>
      <c r="B38" s="91"/>
      <c r="C38" s="16"/>
      <c r="D38" s="16"/>
      <c r="E38" s="16"/>
      <c r="F38" s="17"/>
      <c r="G38" s="27"/>
      <c r="H38" s="18" t="str">
        <f t="shared" si="0"/>
        <v/>
      </c>
      <c r="I38" s="19"/>
      <c r="J38" s="82"/>
      <c r="K38" s="83"/>
      <c r="L38" s="20" t="str">
        <f t="shared" si="9"/>
        <v/>
      </c>
      <c r="M38" s="21" t="s">
        <v>19</v>
      </c>
      <c r="N38" s="20" t="str">
        <f t="shared" si="10"/>
        <v/>
      </c>
      <c r="O38" s="21" t="s">
        <v>19</v>
      </c>
      <c r="P38" s="20" t="str">
        <f t="shared" si="11"/>
        <v/>
      </c>
      <c r="Q38" s="21" t="s">
        <v>19</v>
      </c>
      <c r="R38" s="20" t="str">
        <f t="shared" si="12"/>
        <v/>
      </c>
      <c r="S38" s="21" t="s">
        <v>19</v>
      </c>
      <c r="T38" s="20" t="str">
        <f t="shared" si="13"/>
        <v/>
      </c>
      <c r="U38" s="22"/>
      <c r="V38" s="23" t="str">
        <f t="shared" si="14"/>
        <v/>
      </c>
      <c r="W38" s="24"/>
      <c r="X38" s="25" t="str">
        <f t="shared" si="1"/>
        <v/>
      </c>
      <c r="Y38" s="24"/>
      <c r="Z38" s="25" t="str">
        <f t="shared" si="2"/>
        <v/>
      </c>
      <c r="AA38" s="24"/>
      <c r="AB38" s="25" t="str">
        <f t="shared" si="3"/>
        <v/>
      </c>
      <c r="AC38" s="24"/>
      <c r="AD38" s="25" t="str">
        <f t="shared" si="4"/>
        <v/>
      </c>
      <c r="AG38">
        <f t="shared" si="5"/>
        <v>0</v>
      </c>
      <c r="AH38" s="26">
        <f t="shared" si="6"/>
        <v>0</v>
      </c>
      <c r="AI38" s="26">
        <f t="shared" si="15"/>
        <v>0</v>
      </c>
      <c r="AJ38" s="26">
        <f t="shared" si="7"/>
        <v>0</v>
      </c>
      <c r="AK38">
        <f t="shared" si="8"/>
        <v>0</v>
      </c>
    </row>
    <row r="39" spans="1:37" x14ac:dyDescent="0.2">
      <c r="A39" s="80"/>
      <c r="B39" s="91"/>
      <c r="C39" s="16"/>
      <c r="D39" s="16"/>
      <c r="E39" s="16"/>
      <c r="F39" s="17"/>
      <c r="G39" s="27"/>
      <c r="H39" s="18" t="str">
        <f t="shared" si="0"/>
        <v/>
      </c>
      <c r="I39" s="19"/>
      <c r="J39" s="82"/>
      <c r="K39" s="83"/>
      <c r="L39" s="20" t="str">
        <f t="shared" si="9"/>
        <v/>
      </c>
      <c r="M39" s="21" t="s">
        <v>19</v>
      </c>
      <c r="N39" s="20" t="str">
        <f t="shared" si="10"/>
        <v/>
      </c>
      <c r="O39" s="21" t="s">
        <v>19</v>
      </c>
      <c r="P39" s="20" t="str">
        <f t="shared" si="11"/>
        <v/>
      </c>
      <c r="Q39" s="21" t="s">
        <v>19</v>
      </c>
      <c r="R39" s="20" t="str">
        <f t="shared" si="12"/>
        <v/>
      </c>
      <c r="S39" s="21" t="s">
        <v>19</v>
      </c>
      <c r="T39" s="20" t="str">
        <f t="shared" si="13"/>
        <v/>
      </c>
      <c r="U39" s="22"/>
      <c r="V39" s="23" t="str">
        <f t="shared" si="14"/>
        <v/>
      </c>
      <c r="W39" s="24"/>
      <c r="X39" s="25" t="str">
        <f t="shared" si="1"/>
        <v/>
      </c>
      <c r="Y39" s="24"/>
      <c r="Z39" s="25" t="str">
        <f t="shared" si="2"/>
        <v/>
      </c>
      <c r="AA39" s="24"/>
      <c r="AB39" s="25" t="str">
        <f t="shared" si="3"/>
        <v/>
      </c>
      <c r="AC39" s="24"/>
      <c r="AD39" s="25" t="str">
        <f t="shared" si="4"/>
        <v/>
      </c>
      <c r="AG39">
        <f t="shared" si="5"/>
        <v>0</v>
      </c>
      <c r="AH39" s="26">
        <f t="shared" si="6"/>
        <v>0</v>
      </c>
      <c r="AI39" s="26">
        <f t="shared" si="15"/>
        <v>0</v>
      </c>
      <c r="AJ39" s="26">
        <f t="shared" si="7"/>
        <v>0</v>
      </c>
      <c r="AK39">
        <f t="shared" si="8"/>
        <v>0</v>
      </c>
    </row>
    <row r="40" spans="1:37" x14ac:dyDescent="0.2">
      <c r="A40" s="80"/>
      <c r="B40" s="91"/>
      <c r="C40" s="16"/>
      <c r="D40" s="16"/>
      <c r="E40" s="16"/>
      <c r="F40" s="17"/>
      <c r="G40" s="27"/>
      <c r="H40" s="18" t="str">
        <f t="shared" si="0"/>
        <v/>
      </c>
      <c r="I40" s="19"/>
      <c r="J40" s="82"/>
      <c r="K40" s="83"/>
      <c r="L40" s="20" t="str">
        <f t="shared" si="9"/>
        <v/>
      </c>
      <c r="M40" s="21" t="s">
        <v>19</v>
      </c>
      <c r="N40" s="20" t="str">
        <f t="shared" si="10"/>
        <v/>
      </c>
      <c r="O40" s="21" t="s">
        <v>19</v>
      </c>
      <c r="P40" s="20" t="str">
        <f t="shared" si="11"/>
        <v/>
      </c>
      <c r="Q40" s="21" t="s">
        <v>19</v>
      </c>
      <c r="R40" s="20" t="str">
        <f t="shared" si="12"/>
        <v/>
      </c>
      <c r="S40" s="21" t="s">
        <v>19</v>
      </c>
      <c r="T40" s="20" t="str">
        <f t="shared" si="13"/>
        <v/>
      </c>
      <c r="U40" s="22"/>
      <c r="V40" s="23" t="str">
        <f t="shared" si="14"/>
        <v/>
      </c>
      <c r="W40" s="24"/>
      <c r="X40" s="25" t="str">
        <f t="shared" si="1"/>
        <v/>
      </c>
      <c r="Y40" s="24"/>
      <c r="Z40" s="25" t="str">
        <f t="shared" si="2"/>
        <v/>
      </c>
      <c r="AA40" s="24"/>
      <c r="AB40" s="25" t="str">
        <f t="shared" si="3"/>
        <v/>
      </c>
      <c r="AC40" s="24"/>
      <c r="AD40" s="25" t="str">
        <f t="shared" si="4"/>
        <v/>
      </c>
      <c r="AG40">
        <f t="shared" si="5"/>
        <v>0</v>
      </c>
      <c r="AH40" s="26">
        <f t="shared" si="6"/>
        <v>0</v>
      </c>
      <c r="AI40" s="26">
        <f t="shared" si="15"/>
        <v>0</v>
      </c>
      <c r="AJ40" s="26">
        <f t="shared" si="7"/>
        <v>0</v>
      </c>
      <c r="AK40">
        <f t="shared" si="8"/>
        <v>0</v>
      </c>
    </row>
    <row r="41" spans="1:37" x14ac:dyDescent="0.2">
      <c r="A41" s="80"/>
      <c r="B41" s="91"/>
      <c r="C41" s="16"/>
      <c r="D41" s="16"/>
      <c r="E41" s="16"/>
      <c r="F41" s="17"/>
      <c r="G41" s="27"/>
      <c r="H41" s="18" t="str">
        <f t="shared" si="0"/>
        <v/>
      </c>
      <c r="I41" s="19"/>
      <c r="J41" s="82"/>
      <c r="K41" s="83"/>
      <c r="L41" s="20" t="str">
        <f t="shared" si="9"/>
        <v/>
      </c>
      <c r="M41" s="21" t="s">
        <v>19</v>
      </c>
      <c r="N41" s="20" t="str">
        <f t="shared" si="10"/>
        <v/>
      </c>
      <c r="O41" s="21" t="s">
        <v>19</v>
      </c>
      <c r="P41" s="20" t="str">
        <f t="shared" si="11"/>
        <v/>
      </c>
      <c r="Q41" s="21" t="s">
        <v>19</v>
      </c>
      <c r="R41" s="20" t="str">
        <f t="shared" si="12"/>
        <v/>
      </c>
      <c r="S41" s="21" t="s">
        <v>19</v>
      </c>
      <c r="T41" s="20" t="str">
        <f t="shared" si="13"/>
        <v/>
      </c>
      <c r="U41" s="22"/>
      <c r="V41" s="23" t="str">
        <f t="shared" si="14"/>
        <v/>
      </c>
      <c r="W41" s="24"/>
      <c r="X41" s="25" t="str">
        <f t="shared" si="1"/>
        <v/>
      </c>
      <c r="Y41" s="24"/>
      <c r="Z41" s="25" t="str">
        <f t="shared" si="2"/>
        <v/>
      </c>
      <c r="AA41" s="24"/>
      <c r="AB41" s="25" t="str">
        <f t="shared" si="3"/>
        <v/>
      </c>
      <c r="AC41" s="24"/>
      <c r="AD41" s="25" t="str">
        <f t="shared" si="4"/>
        <v/>
      </c>
      <c r="AG41">
        <f t="shared" si="5"/>
        <v>0</v>
      </c>
      <c r="AH41" s="26">
        <f t="shared" si="6"/>
        <v>0</v>
      </c>
      <c r="AI41" s="26">
        <f t="shared" si="15"/>
        <v>0</v>
      </c>
      <c r="AJ41" s="26">
        <f t="shared" si="7"/>
        <v>0</v>
      </c>
      <c r="AK41">
        <f t="shared" si="8"/>
        <v>0</v>
      </c>
    </row>
    <row r="42" spans="1:37" x14ac:dyDescent="0.2">
      <c r="A42" s="80"/>
      <c r="B42" s="91"/>
      <c r="C42" s="16"/>
      <c r="D42" s="16"/>
      <c r="E42" s="16"/>
      <c r="F42" s="17"/>
      <c r="G42" s="27"/>
      <c r="H42" s="18" t="str">
        <f t="shared" si="0"/>
        <v/>
      </c>
      <c r="I42" s="28"/>
      <c r="J42" s="82"/>
      <c r="K42" s="83"/>
      <c r="L42" s="20" t="str">
        <f t="shared" si="9"/>
        <v/>
      </c>
      <c r="M42" s="21" t="s">
        <v>19</v>
      </c>
      <c r="N42" s="20" t="str">
        <f t="shared" si="10"/>
        <v/>
      </c>
      <c r="O42" s="21" t="s">
        <v>19</v>
      </c>
      <c r="P42" s="20" t="str">
        <f t="shared" si="11"/>
        <v/>
      </c>
      <c r="Q42" s="21" t="s">
        <v>19</v>
      </c>
      <c r="R42" s="20" t="str">
        <f t="shared" si="12"/>
        <v/>
      </c>
      <c r="S42" s="21" t="s">
        <v>19</v>
      </c>
      <c r="T42" s="20" t="str">
        <f t="shared" si="13"/>
        <v/>
      </c>
      <c r="U42" s="22"/>
      <c r="V42" s="23" t="str">
        <f t="shared" si="14"/>
        <v/>
      </c>
      <c r="W42" s="24"/>
      <c r="X42" s="25" t="str">
        <f t="shared" si="1"/>
        <v/>
      </c>
      <c r="Y42" s="24"/>
      <c r="Z42" s="25" t="str">
        <f t="shared" si="2"/>
        <v/>
      </c>
      <c r="AA42" s="24"/>
      <c r="AB42" s="25" t="str">
        <f t="shared" si="3"/>
        <v/>
      </c>
      <c r="AC42" s="24"/>
      <c r="AD42" s="25" t="str">
        <f t="shared" si="4"/>
        <v/>
      </c>
      <c r="AG42">
        <f t="shared" si="5"/>
        <v>0</v>
      </c>
      <c r="AH42" s="26">
        <f t="shared" si="6"/>
        <v>0</v>
      </c>
      <c r="AI42" s="26">
        <f t="shared" si="15"/>
        <v>0</v>
      </c>
      <c r="AJ42" s="26">
        <f t="shared" si="7"/>
        <v>0</v>
      </c>
      <c r="AK42">
        <f t="shared" si="8"/>
        <v>0</v>
      </c>
    </row>
    <row r="43" spans="1:37" x14ac:dyDescent="0.2">
      <c r="A43" s="80"/>
      <c r="B43" s="91"/>
      <c r="C43" s="16"/>
      <c r="D43" s="16"/>
      <c r="E43" s="16"/>
      <c r="F43" s="17"/>
      <c r="G43" s="27"/>
      <c r="H43" s="18" t="str">
        <f t="shared" si="0"/>
        <v/>
      </c>
      <c r="I43" s="28"/>
      <c r="J43" s="82"/>
      <c r="K43" s="83"/>
      <c r="L43" s="20" t="str">
        <f t="shared" si="9"/>
        <v/>
      </c>
      <c r="M43" s="21" t="s">
        <v>19</v>
      </c>
      <c r="N43" s="20" t="str">
        <f t="shared" si="10"/>
        <v/>
      </c>
      <c r="O43" s="21" t="s">
        <v>19</v>
      </c>
      <c r="P43" s="20" t="str">
        <f t="shared" si="11"/>
        <v/>
      </c>
      <c r="Q43" s="21" t="s">
        <v>19</v>
      </c>
      <c r="R43" s="20" t="str">
        <f t="shared" si="12"/>
        <v/>
      </c>
      <c r="S43" s="21" t="s">
        <v>19</v>
      </c>
      <c r="T43" s="20" t="str">
        <f t="shared" si="13"/>
        <v/>
      </c>
      <c r="U43" s="22"/>
      <c r="V43" s="23" t="str">
        <f t="shared" si="14"/>
        <v/>
      </c>
      <c r="W43" s="24"/>
      <c r="X43" s="25" t="str">
        <f t="shared" si="1"/>
        <v/>
      </c>
      <c r="Y43" s="24"/>
      <c r="Z43" s="25" t="str">
        <f t="shared" si="2"/>
        <v/>
      </c>
      <c r="AA43" s="24"/>
      <c r="AB43" s="25" t="str">
        <f t="shared" si="3"/>
        <v/>
      </c>
      <c r="AC43" s="24"/>
      <c r="AD43" s="25" t="str">
        <f t="shared" si="4"/>
        <v/>
      </c>
      <c r="AG43">
        <f t="shared" si="5"/>
        <v>0</v>
      </c>
      <c r="AH43" s="26">
        <f t="shared" si="6"/>
        <v>0</v>
      </c>
      <c r="AI43" s="26">
        <f t="shared" si="15"/>
        <v>0</v>
      </c>
      <c r="AJ43" s="26">
        <f t="shared" si="7"/>
        <v>0</v>
      </c>
      <c r="AK43">
        <f t="shared" si="8"/>
        <v>0</v>
      </c>
    </row>
    <row r="44" spans="1:37" x14ac:dyDescent="0.2">
      <c r="A44" s="80"/>
      <c r="B44" s="91"/>
      <c r="C44" s="16"/>
      <c r="D44" s="16"/>
      <c r="E44" s="16"/>
      <c r="F44" s="17"/>
      <c r="G44" s="27"/>
      <c r="H44" s="18" t="str">
        <f t="shared" si="0"/>
        <v/>
      </c>
      <c r="I44" s="28"/>
      <c r="J44" s="82"/>
      <c r="K44" s="83"/>
      <c r="L44" s="20" t="str">
        <f t="shared" si="9"/>
        <v/>
      </c>
      <c r="M44" s="21" t="s">
        <v>19</v>
      </c>
      <c r="N44" s="20" t="str">
        <f t="shared" si="10"/>
        <v/>
      </c>
      <c r="O44" s="21" t="s">
        <v>19</v>
      </c>
      <c r="P44" s="20" t="str">
        <f t="shared" si="11"/>
        <v/>
      </c>
      <c r="Q44" s="21" t="s">
        <v>19</v>
      </c>
      <c r="R44" s="20" t="str">
        <f t="shared" si="12"/>
        <v/>
      </c>
      <c r="S44" s="21" t="s">
        <v>19</v>
      </c>
      <c r="T44" s="20" t="str">
        <f t="shared" si="13"/>
        <v/>
      </c>
      <c r="U44" s="22"/>
      <c r="V44" s="23" t="str">
        <f t="shared" si="14"/>
        <v/>
      </c>
      <c r="W44" s="24"/>
      <c r="X44" s="25" t="str">
        <f t="shared" si="1"/>
        <v/>
      </c>
      <c r="Y44" s="24"/>
      <c r="Z44" s="25" t="str">
        <f t="shared" si="2"/>
        <v/>
      </c>
      <c r="AA44" s="24"/>
      <c r="AB44" s="25" t="str">
        <f t="shared" si="3"/>
        <v/>
      </c>
      <c r="AC44" s="24"/>
      <c r="AD44" s="25" t="str">
        <f t="shared" si="4"/>
        <v/>
      </c>
      <c r="AG44">
        <f t="shared" si="5"/>
        <v>0</v>
      </c>
      <c r="AH44" s="26">
        <f t="shared" si="6"/>
        <v>0</v>
      </c>
      <c r="AI44" s="26">
        <f t="shared" si="15"/>
        <v>0</v>
      </c>
      <c r="AJ44" s="26">
        <f t="shared" si="7"/>
        <v>0</v>
      </c>
      <c r="AK44">
        <f t="shared" si="8"/>
        <v>0</v>
      </c>
    </row>
    <row r="45" spans="1:37" x14ac:dyDescent="0.2">
      <c r="A45" s="80"/>
      <c r="B45" s="91"/>
      <c r="C45" s="16"/>
      <c r="D45" s="16"/>
      <c r="E45" s="16"/>
      <c r="F45" s="17"/>
      <c r="G45" s="27"/>
      <c r="H45" s="18" t="str">
        <f t="shared" si="0"/>
        <v/>
      </c>
      <c r="I45" s="28"/>
      <c r="J45" s="82"/>
      <c r="K45" s="83"/>
      <c r="L45" s="20" t="str">
        <f t="shared" si="9"/>
        <v/>
      </c>
      <c r="M45" s="21" t="s">
        <v>19</v>
      </c>
      <c r="N45" s="20" t="str">
        <f t="shared" si="10"/>
        <v/>
      </c>
      <c r="O45" s="21" t="s">
        <v>19</v>
      </c>
      <c r="P45" s="20" t="str">
        <f t="shared" si="11"/>
        <v/>
      </c>
      <c r="Q45" s="21" t="s">
        <v>19</v>
      </c>
      <c r="R45" s="20" t="str">
        <f t="shared" si="12"/>
        <v/>
      </c>
      <c r="S45" s="21" t="s">
        <v>19</v>
      </c>
      <c r="T45" s="20" t="str">
        <f t="shared" si="13"/>
        <v/>
      </c>
      <c r="U45" s="22"/>
      <c r="V45" s="23" t="str">
        <f t="shared" si="14"/>
        <v/>
      </c>
      <c r="W45" s="24"/>
      <c r="X45" s="25" t="str">
        <f t="shared" si="1"/>
        <v/>
      </c>
      <c r="Y45" s="24"/>
      <c r="Z45" s="25" t="str">
        <f t="shared" si="2"/>
        <v/>
      </c>
      <c r="AA45" s="24"/>
      <c r="AB45" s="25" t="str">
        <f t="shared" si="3"/>
        <v/>
      </c>
      <c r="AC45" s="24"/>
      <c r="AD45" s="25" t="str">
        <f t="shared" si="4"/>
        <v/>
      </c>
      <c r="AG45">
        <f t="shared" si="5"/>
        <v>0</v>
      </c>
      <c r="AH45" s="26">
        <f t="shared" si="6"/>
        <v>0</v>
      </c>
      <c r="AI45" s="26">
        <f t="shared" si="15"/>
        <v>0</v>
      </c>
      <c r="AJ45" s="26">
        <f t="shared" si="7"/>
        <v>0</v>
      </c>
      <c r="AK45">
        <f t="shared" si="8"/>
        <v>0</v>
      </c>
    </row>
    <row r="46" spans="1:37" x14ac:dyDescent="0.2">
      <c r="A46" s="92"/>
      <c r="B46" s="93"/>
      <c r="C46" s="16"/>
      <c r="D46" s="16"/>
      <c r="E46" s="16"/>
      <c r="F46" s="17"/>
      <c r="G46" s="27"/>
      <c r="H46" s="18" t="str">
        <f t="shared" si="0"/>
        <v/>
      </c>
      <c r="I46" s="19"/>
      <c r="J46" s="82"/>
      <c r="K46" s="83"/>
      <c r="L46" s="20" t="str">
        <f t="shared" si="9"/>
        <v/>
      </c>
      <c r="M46" s="21" t="s">
        <v>19</v>
      </c>
      <c r="N46" s="20" t="str">
        <f t="shared" si="10"/>
        <v/>
      </c>
      <c r="O46" s="21" t="s">
        <v>19</v>
      </c>
      <c r="P46" s="20" t="str">
        <f t="shared" si="11"/>
        <v/>
      </c>
      <c r="Q46" s="21" t="s">
        <v>19</v>
      </c>
      <c r="R46" s="20" t="str">
        <f t="shared" si="12"/>
        <v/>
      </c>
      <c r="S46" s="21" t="s">
        <v>19</v>
      </c>
      <c r="T46" s="20" t="str">
        <f t="shared" si="13"/>
        <v/>
      </c>
      <c r="U46" s="22"/>
      <c r="V46" s="23" t="str">
        <f t="shared" si="14"/>
        <v/>
      </c>
      <c r="W46" s="24"/>
      <c r="X46" s="25" t="str">
        <f t="shared" si="1"/>
        <v/>
      </c>
      <c r="Y46" s="24"/>
      <c r="Z46" s="25" t="str">
        <f t="shared" si="2"/>
        <v/>
      </c>
      <c r="AA46" s="24"/>
      <c r="AB46" s="25" t="str">
        <f t="shared" si="3"/>
        <v/>
      </c>
      <c r="AC46" s="24"/>
      <c r="AD46" s="25" t="str">
        <f t="shared" si="4"/>
        <v/>
      </c>
      <c r="AG46">
        <f t="shared" si="5"/>
        <v>0</v>
      </c>
      <c r="AH46" s="26">
        <f t="shared" si="6"/>
        <v>0</v>
      </c>
      <c r="AI46" s="26">
        <f t="shared" si="15"/>
        <v>0</v>
      </c>
      <c r="AJ46" s="26">
        <f t="shared" si="7"/>
        <v>0</v>
      </c>
      <c r="AK46">
        <f t="shared" si="8"/>
        <v>0</v>
      </c>
    </row>
    <row r="47" spans="1:37" x14ac:dyDescent="0.2">
      <c r="A47" s="80"/>
      <c r="B47" s="91"/>
      <c r="C47" s="16"/>
      <c r="D47" s="16"/>
      <c r="E47" s="16"/>
      <c r="F47" s="17"/>
      <c r="G47" s="27"/>
      <c r="H47" s="18" t="str">
        <f t="shared" si="0"/>
        <v/>
      </c>
      <c r="I47" s="29"/>
      <c r="J47" s="82"/>
      <c r="K47" s="83"/>
      <c r="L47" s="20" t="str">
        <f t="shared" si="9"/>
        <v/>
      </c>
      <c r="M47" s="21" t="s">
        <v>19</v>
      </c>
      <c r="N47" s="20" t="str">
        <f t="shared" si="10"/>
        <v/>
      </c>
      <c r="O47" s="21" t="s">
        <v>19</v>
      </c>
      <c r="P47" s="20" t="str">
        <f t="shared" si="11"/>
        <v/>
      </c>
      <c r="Q47" s="21" t="s">
        <v>19</v>
      </c>
      <c r="R47" s="20" t="str">
        <f t="shared" si="12"/>
        <v/>
      </c>
      <c r="S47" s="21" t="s">
        <v>19</v>
      </c>
      <c r="T47" s="20" t="str">
        <f t="shared" si="13"/>
        <v/>
      </c>
      <c r="U47" s="22"/>
      <c r="V47" s="23" t="str">
        <f t="shared" si="14"/>
        <v/>
      </c>
      <c r="W47" s="24"/>
      <c r="X47" s="25" t="str">
        <f t="shared" si="1"/>
        <v/>
      </c>
      <c r="Y47" s="24"/>
      <c r="Z47" s="25" t="str">
        <f t="shared" si="2"/>
        <v/>
      </c>
      <c r="AA47" s="24"/>
      <c r="AB47" s="25" t="str">
        <f t="shared" si="3"/>
        <v/>
      </c>
      <c r="AC47" s="24"/>
      <c r="AD47" s="25" t="str">
        <f t="shared" si="4"/>
        <v/>
      </c>
      <c r="AG47">
        <f t="shared" si="5"/>
        <v>0</v>
      </c>
      <c r="AH47" s="26">
        <f t="shared" si="6"/>
        <v>0</v>
      </c>
      <c r="AI47" s="26">
        <f t="shared" si="15"/>
        <v>0</v>
      </c>
      <c r="AJ47" s="26">
        <f t="shared" si="7"/>
        <v>0</v>
      </c>
      <c r="AK47">
        <f t="shared" si="8"/>
        <v>0</v>
      </c>
    </row>
    <row r="48" spans="1:37" x14ac:dyDescent="0.2">
      <c r="A48" s="80"/>
      <c r="B48" s="91"/>
      <c r="C48" s="16"/>
      <c r="D48" s="16"/>
      <c r="E48" s="16"/>
      <c r="F48" s="17"/>
      <c r="G48" s="27"/>
      <c r="H48" s="18" t="str">
        <f t="shared" si="0"/>
        <v/>
      </c>
      <c r="I48" s="29"/>
      <c r="J48" s="82"/>
      <c r="K48" s="83"/>
      <c r="L48" s="20" t="str">
        <f t="shared" si="9"/>
        <v/>
      </c>
      <c r="M48" s="21" t="s">
        <v>19</v>
      </c>
      <c r="N48" s="20" t="str">
        <f t="shared" si="10"/>
        <v/>
      </c>
      <c r="O48" s="21" t="s">
        <v>19</v>
      </c>
      <c r="P48" s="20" t="str">
        <f t="shared" si="11"/>
        <v/>
      </c>
      <c r="Q48" s="21" t="s">
        <v>19</v>
      </c>
      <c r="R48" s="20" t="str">
        <f t="shared" si="12"/>
        <v/>
      </c>
      <c r="S48" s="21" t="s">
        <v>19</v>
      </c>
      <c r="T48" s="20" t="str">
        <f t="shared" si="13"/>
        <v/>
      </c>
      <c r="U48" s="22"/>
      <c r="V48" s="23" t="str">
        <f t="shared" si="14"/>
        <v/>
      </c>
      <c r="W48" s="24"/>
      <c r="X48" s="25" t="str">
        <f t="shared" si="1"/>
        <v/>
      </c>
      <c r="Y48" s="24"/>
      <c r="Z48" s="25" t="str">
        <f t="shared" si="2"/>
        <v/>
      </c>
      <c r="AA48" s="24"/>
      <c r="AB48" s="25" t="str">
        <f t="shared" si="3"/>
        <v/>
      </c>
      <c r="AC48" s="24"/>
      <c r="AD48" s="25" t="str">
        <f t="shared" si="4"/>
        <v/>
      </c>
      <c r="AG48">
        <f t="shared" si="5"/>
        <v>0</v>
      </c>
      <c r="AH48" s="26">
        <f t="shared" si="6"/>
        <v>0</v>
      </c>
      <c r="AI48" s="26">
        <f t="shared" si="15"/>
        <v>0</v>
      </c>
      <c r="AJ48" s="26">
        <f t="shared" si="7"/>
        <v>0</v>
      </c>
      <c r="AK48">
        <f t="shared" si="8"/>
        <v>0</v>
      </c>
    </row>
    <row r="49" spans="1:37" x14ac:dyDescent="0.2">
      <c r="A49" s="80"/>
      <c r="B49" s="81"/>
      <c r="C49" s="16"/>
      <c r="D49" s="16"/>
      <c r="E49" s="16"/>
      <c r="F49" s="17"/>
      <c r="G49" s="27"/>
      <c r="H49" s="18" t="str">
        <f t="shared" si="0"/>
        <v/>
      </c>
      <c r="I49" s="29"/>
      <c r="J49" s="82"/>
      <c r="K49" s="83"/>
      <c r="L49" s="20" t="str">
        <f t="shared" si="9"/>
        <v/>
      </c>
      <c r="M49" s="21" t="s">
        <v>19</v>
      </c>
      <c r="N49" s="20" t="str">
        <f t="shared" si="10"/>
        <v/>
      </c>
      <c r="O49" s="21" t="s">
        <v>19</v>
      </c>
      <c r="P49" s="20" t="str">
        <f t="shared" si="11"/>
        <v/>
      </c>
      <c r="Q49" s="21" t="s">
        <v>19</v>
      </c>
      <c r="R49" s="20" t="str">
        <f t="shared" si="12"/>
        <v/>
      </c>
      <c r="S49" s="21" t="s">
        <v>19</v>
      </c>
      <c r="T49" s="20" t="str">
        <f t="shared" si="13"/>
        <v/>
      </c>
      <c r="U49" s="22"/>
      <c r="V49" s="23" t="str">
        <f t="shared" si="14"/>
        <v/>
      </c>
      <c r="W49" s="24"/>
      <c r="X49" s="25" t="str">
        <f t="shared" si="1"/>
        <v/>
      </c>
      <c r="Y49" s="24"/>
      <c r="Z49" s="25" t="str">
        <f t="shared" si="2"/>
        <v/>
      </c>
      <c r="AA49" s="24"/>
      <c r="AB49" s="25" t="str">
        <f t="shared" si="3"/>
        <v/>
      </c>
      <c r="AC49" s="24"/>
      <c r="AD49" s="25" t="str">
        <f t="shared" si="4"/>
        <v/>
      </c>
      <c r="AG49">
        <f t="shared" si="5"/>
        <v>0</v>
      </c>
      <c r="AH49" s="26">
        <f t="shared" si="6"/>
        <v>0</v>
      </c>
      <c r="AI49" s="26">
        <f t="shared" si="15"/>
        <v>0</v>
      </c>
      <c r="AJ49" s="26">
        <f t="shared" si="7"/>
        <v>0</v>
      </c>
      <c r="AK49">
        <f t="shared" si="8"/>
        <v>0</v>
      </c>
    </row>
    <row r="50" spans="1:37" x14ac:dyDescent="0.2">
      <c r="A50" s="80"/>
      <c r="B50" s="81"/>
      <c r="C50" s="16"/>
      <c r="D50" s="16"/>
      <c r="E50" s="16"/>
      <c r="F50" s="17"/>
      <c r="G50" s="27"/>
      <c r="H50" s="18" t="str">
        <f t="shared" si="0"/>
        <v/>
      </c>
      <c r="I50" s="29"/>
      <c r="J50" s="82"/>
      <c r="K50" s="83"/>
      <c r="L50" s="20" t="str">
        <f t="shared" si="9"/>
        <v/>
      </c>
      <c r="M50" s="21" t="s">
        <v>19</v>
      </c>
      <c r="N50" s="20" t="str">
        <f t="shared" si="10"/>
        <v/>
      </c>
      <c r="O50" s="21" t="s">
        <v>19</v>
      </c>
      <c r="P50" s="20" t="str">
        <f t="shared" si="11"/>
        <v/>
      </c>
      <c r="Q50" s="21" t="s">
        <v>19</v>
      </c>
      <c r="R50" s="20" t="str">
        <f t="shared" si="12"/>
        <v/>
      </c>
      <c r="S50" s="21" t="s">
        <v>19</v>
      </c>
      <c r="T50" s="20" t="str">
        <f t="shared" si="13"/>
        <v/>
      </c>
      <c r="U50" s="22"/>
      <c r="V50" s="23" t="str">
        <f t="shared" si="14"/>
        <v/>
      </c>
      <c r="W50" s="24"/>
      <c r="X50" s="25" t="str">
        <f t="shared" si="1"/>
        <v/>
      </c>
      <c r="Y50" s="24"/>
      <c r="Z50" s="25" t="str">
        <f t="shared" si="2"/>
        <v/>
      </c>
      <c r="AA50" s="24"/>
      <c r="AB50" s="25" t="str">
        <f t="shared" si="3"/>
        <v/>
      </c>
      <c r="AC50" s="24"/>
      <c r="AD50" s="25" t="str">
        <f t="shared" si="4"/>
        <v/>
      </c>
      <c r="AG50">
        <f t="shared" si="5"/>
        <v>0</v>
      </c>
      <c r="AH50" s="26">
        <f t="shared" si="6"/>
        <v>0</v>
      </c>
      <c r="AI50" s="26">
        <f t="shared" si="15"/>
        <v>0</v>
      </c>
      <c r="AJ50" s="26">
        <f t="shared" si="7"/>
        <v>0</v>
      </c>
      <c r="AK50">
        <f t="shared" si="8"/>
        <v>0</v>
      </c>
    </row>
    <row r="51" spans="1:37" x14ac:dyDescent="0.2">
      <c r="A51" s="84"/>
      <c r="B51" s="85"/>
      <c r="C51" s="16"/>
      <c r="D51" s="16"/>
      <c r="E51" s="16"/>
      <c r="F51" s="17"/>
      <c r="G51" s="27"/>
      <c r="H51" s="18" t="str">
        <f t="shared" si="0"/>
        <v/>
      </c>
      <c r="I51" s="19"/>
      <c r="J51" s="82"/>
      <c r="K51" s="83"/>
      <c r="L51" s="20" t="str">
        <f t="shared" si="9"/>
        <v/>
      </c>
      <c r="M51" s="21" t="s">
        <v>19</v>
      </c>
      <c r="N51" s="20" t="str">
        <f t="shared" si="10"/>
        <v/>
      </c>
      <c r="O51" s="21" t="s">
        <v>19</v>
      </c>
      <c r="P51" s="20" t="str">
        <f t="shared" si="11"/>
        <v/>
      </c>
      <c r="Q51" s="21" t="s">
        <v>19</v>
      </c>
      <c r="R51" s="20" t="str">
        <f t="shared" si="12"/>
        <v/>
      </c>
      <c r="S51" s="21" t="s">
        <v>19</v>
      </c>
      <c r="T51" s="20" t="str">
        <f t="shared" si="13"/>
        <v/>
      </c>
      <c r="U51" s="22"/>
      <c r="V51" s="23" t="str">
        <f t="shared" si="14"/>
        <v/>
      </c>
      <c r="W51" s="24"/>
      <c r="X51" s="25" t="str">
        <f t="shared" si="1"/>
        <v/>
      </c>
      <c r="Y51" s="24"/>
      <c r="Z51" s="25" t="str">
        <f t="shared" si="2"/>
        <v/>
      </c>
      <c r="AA51" s="24"/>
      <c r="AB51" s="25" t="str">
        <f t="shared" si="3"/>
        <v/>
      </c>
      <c r="AC51" s="24"/>
      <c r="AD51" s="25" t="str">
        <f t="shared" si="4"/>
        <v/>
      </c>
      <c r="AG51">
        <f t="shared" si="5"/>
        <v>0</v>
      </c>
      <c r="AH51" s="26">
        <f t="shared" si="6"/>
        <v>0</v>
      </c>
      <c r="AI51" s="26">
        <f t="shared" si="15"/>
        <v>0</v>
      </c>
      <c r="AJ51" s="26">
        <f t="shared" si="7"/>
        <v>0</v>
      </c>
      <c r="AK51">
        <f t="shared" si="8"/>
        <v>0</v>
      </c>
    </row>
    <row r="52" spans="1:37" x14ac:dyDescent="0.2">
      <c r="A52" s="30"/>
      <c r="J52"/>
    </row>
    <row r="53" spans="1:37" ht="25.5" customHeight="1" x14ac:dyDescent="0.25">
      <c r="A53" s="38"/>
      <c r="B53" s="86" t="s">
        <v>18</v>
      </c>
      <c r="C53" s="87"/>
      <c r="D53" s="86" t="s">
        <v>17</v>
      </c>
      <c r="E53" s="88"/>
      <c r="F53" s="39"/>
      <c r="G53" s="89" t="s">
        <v>85</v>
      </c>
      <c r="H53" s="89" t="s">
        <v>86</v>
      </c>
      <c r="I53" s="69" t="s">
        <v>87</v>
      </c>
      <c r="J53" s="70"/>
      <c r="K53" s="73" t="s">
        <v>88</v>
      </c>
      <c r="L53" s="74"/>
      <c r="M53" s="74"/>
      <c r="N53" s="74"/>
      <c r="O53" s="74"/>
      <c r="P53" s="74"/>
      <c r="Q53" s="74"/>
      <c r="T53" s="75" t="s">
        <v>89</v>
      </c>
      <c r="U53" s="75"/>
      <c r="V53" s="75"/>
      <c r="W53" s="75"/>
      <c r="X53" s="75"/>
      <c r="Y53" s="75"/>
      <c r="Z53" s="75"/>
      <c r="AA53" s="75"/>
      <c r="AB53" s="75"/>
      <c r="AC53" s="75"/>
      <c r="AD53" s="75"/>
    </row>
    <row r="54" spans="1:37" ht="12.75" customHeight="1" x14ac:dyDescent="0.2">
      <c r="A54" s="40" t="s">
        <v>11</v>
      </c>
      <c r="B54" s="41" t="s">
        <v>15</v>
      </c>
      <c r="C54" s="41" t="s">
        <v>14</v>
      </c>
      <c r="D54" s="42" t="s">
        <v>11</v>
      </c>
      <c r="E54" s="43" t="s">
        <v>10</v>
      </c>
      <c r="F54" s="44" t="s">
        <v>13</v>
      </c>
      <c r="G54" s="90"/>
      <c r="H54" s="90"/>
      <c r="I54" s="71"/>
      <c r="J54" s="72"/>
      <c r="K54" s="45" t="s">
        <v>12</v>
      </c>
      <c r="L54" s="76" t="s">
        <v>11</v>
      </c>
      <c r="M54" s="76"/>
      <c r="N54" s="76"/>
      <c r="O54" s="77" t="s">
        <v>10</v>
      </c>
      <c r="P54" s="77"/>
      <c r="Q54" s="77"/>
      <c r="T54" s="75"/>
      <c r="U54" s="75"/>
      <c r="V54" s="75"/>
      <c r="W54" s="75"/>
      <c r="X54" s="75"/>
      <c r="Y54" s="75"/>
      <c r="Z54" s="75"/>
      <c r="AA54" s="75"/>
      <c r="AB54" s="75"/>
      <c r="AC54" s="75"/>
      <c r="AD54" s="75"/>
    </row>
    <row r="55" spans="1:37" ht="15" x14ac:dyDescent="0.25">
      <c r="A55" s="24"/>
      <c r="B55" s="46">
        <f>DATE($U$68,1,1)</f>
        <v>44562</v>
      </c>
      <c r="C55" s="46">
        <f>DATE($U$68,1,31)</f>
        <v>44592</v>
      </c>
      <c r="D55" s="47">
        <f t="shared" ref="D55:D66" si="16">IF(AND(B55&gt;0,C55&gt;0),((C55+1)-B55),0)</f>
        <v>31</v>
      </c>
      <c r="E55" s="48">
        <f>D55</f>
        <v>31</v>
      </c>
      <c r="F55" s="49"/>
      <c r="G55" s="50">
        <f>NETWORKDAYS(B55,C55)-F55</f>
        <v>21</v>
      </c>
      <c r="H55" s="49"/>
      <c r="I55" s="61">
        <f>IF((D55)&lt;(G55+H55),"too many days",(G55+H55))</f>
        <v>21</v>
      </c>
      <c r="J55" s="62"/>
      <c r="K55" s="49"/>
      <c r="L55" s="61">
        <f>ROUND(IF(I55&gt;0,I55*K55*0.01,0),0)</f>
        <v>0</v>
      </c>
      <c r="M55" s="61"/>
      <c r="N55" s="61"/>
      <c r="O55" s="61">
        <f>L55</f>
        <v>0</v>
      </c>
      <c r="P55" s="61"/>
      <c r="Q55" s="61"/>
      <c r="T55" s="78" t="s">
        <v>16</v>
      </c>
      <c r="U55" s="78"/>
      <c r="V55" s="51"/>
      <c r="W55" s="51"/>
      <c r="X55" s="51"/>
      <c r="Y55" s="51"/>
      <c r="Z55" s="51"/>
      <c r="AA55" s="51"/>
      <c r="AB55" s="51"/>
      <c r="AC55" s="51"/>
      <c r="AD55" s="51"/>
    </row>
    <row r="56" spans="1:37" x14ac:dyDescent="0.2">
      <c r="A56" s="24"/>
      <c r="B56" s="46">
        <f>DATE($U$68,2,1)</f>
        <v>44593</v>
      </c>
      <c r="C56" s="46">
        <f>DATE($U$68,2,28)</f>
        <v>44620</v>
      </c>
      <c r="D56" s="47">
        <f t="shared" si="16"/>
        <v>28</v>
      </c>
      <c r="E56" s="48">
        <f t="shared" ref="E56:E66" si="17">E55+D56</f>
        <v>59</v>
      </c>
      <c r="F56" s="49"/>
      <c r="G56" s="50">
        <f t="shared" ref="G56:G66" si="18">NETWORKDAYS(B56,C56)-F56</f>
        <v>20</v>
      </c>
      <c r="H56" s="49"/>
      <c r="I56" s="61">
        <f t="shared" ref="I56:I66" si="19">IF((D56)&lt;(G56+H56),"too many days",(G56+H56))</f>
        <v>20</v>
      </c>
      <c r="J56" s="62"/>
      <c r="K56" s="49"/>
      <c r="L56" s="61">
        <f t="shared" ref="L56:L66" si="20">ROUND(IF(I56&gt;0,I56*K56*0.01,0),0)</f>
        <v>0</v>
      </c>
      <c r="M56" s="61"/>
      <c r="N56" s="61"/>
      <c r="O56" s="61">
        <f>L56+O55</f>
        <v>0</v>
      </c>
      <c r="P56" s="61"/>
      <c r="Q56" s="61"/>
      <c r="T56" s="79"/>
      <c r="U56" s="79"/>
      <c r="V56" s="79"/>
      <c r="W56" s="79"/>
      <c r="X56" s="79"/>
      <c r="Y56" s="79"/>
      <c r="Z56" s="79"/>
      <c r="AA56" s="79"/>
      <c r="AB56" s="79"/>
      <c r="AC56" s="79"/>
      <c r="AD56" s="79"/>
    </row>
    <row r="57" spans="1:37" x14ac:dyDescent="0.2">
      <c r="A57" s="24"/>
      <c r="B57" s="46">
        <f>DATE($U$68,3,1)</f>
        <v>44621</v>
      </c>
      <c r="C57" s="46">
        <f>DATE($U$68,3,31)</f>
        <v>44651</v>
      </c>
      <c r="D57" s="47">
        <f t="shared" si="16"/>
        <v>31</v>
      </c>
      <c r="E57" s="48">
        <f t="shared" si="17"/>
        <v>90</v>
      </c>
      <c r="F57" s="49"/>
      <c r="G57" s="50">
        <f t="shared" si="18"/>
        <v>23</v>
      </c>
      <c r="H57" s="49"/>
      <c r="I57" s="61">
        <f t="shared" si="19"/>
        <v>23</v>
      </c>
      <c r="J57" s="62"/>
      <c r="K57" s="49"/>
      <c r="L57" s="61">
        <f t="shared" si="20"/>
        <v>0</v>
      </c>
      <c r="M57" s="61"/>
      <c r="N57" s="61"/>
      <c r="O57" s="61">
        <f t="shared" ref="O57:O66" si="21">L57+O56</f>
        <v>0</v>
      </c>
      <c r="P57" s="61"/>
      <c r="Q57" s="61"/>
      <c r="T57" s="79"/>
      <c r="U57" s="79"/>
      <c r="V57" s="79"/>
      <c r="W57" s="79"/>
      <c r="X57" s="79"/>
      <c r="Y57" s="79"/>
      <c r="Z57" s="79"/>
      <c r="AA57" s="79"/>
      <c r="AB57" s="79"/>
      <c r="AC57" s="79"/>
      <c r="AD57" s="79"/>
    </row>
    <row r="58" spans="1:37" x14ac:dyDescent="0.2">
      <c r="A58" s="24"/>
      <c r="B58" s="46">
        <f>DATE($U$68,4,1)</f>
        <v>44652</v>
      </c>
      <c r="C58" s="46">
        <f>DATE($U$68,4,30)</f>
        <v>44681</v>
      </c>
      <c r="D58" s="47">
        <f t="shared" si="16"/>
        <v>30</v>
      </c>
      <c r="E58" s="48">
        <f t="shared" si="17"/>
        <v>120</v>
      </c>
      <c r="F58" s="49"/>
      <c r="G58" s="50">
        <f t="shared" si="18"/>
        <v>21</v>
      </c>
      <c r="H58" s="49"/>
      <c r="I58" s="61">
        <f t="shared" si="19"/>
        <v>21</v>
      </c>
      <c r="J58" s="62"/>
      <c r="K58" s="49"/>
      <c r="L58" s="61">
        <f t="shared" si="20"/>
        <v>0</v>
      </c>
      <c r="M58" s="61"/>
      <c r="N58" s="61"/>
      <c r="O58" s="61">
        <f t="shared" si="21"/>
        <v>0</v>
      </c>
      <c r="P58" s="61"/>
      <c r="Q58" s="61"/>
      <c r="T58" s="79"/>
      <c r="U58" s="79"/>
      <c r="V58" s="79"/>
      <c r="W58" s="79"/>
      <c r="X58" s="79"/>
      <c r="Y58" s="79"/>
      <c r="Z58" s="79"/>
      <c r="AA58" s="79"/>
      <c r="AB58" s="79"/>
      <c r="AC58" s="79"/>
      <c r="AD58" s="79"/>
    </row>
    <row r="59" spans="1:37" x14ac:dyDescent="0.2">
      <c r="A59" s="24"/>
      <c r="B59" s="46">
        <f>DATE($U$68,5,1)</f>
        <v>44682</v>
      </c>
      <c r="C59" s="46">
        <f>DATE($U$68,5,31)</f>
        <v>44712</v>
      </c>
      <c r="D59" s="47">
        <f t="shared" si="16"/>
        <v>31</v>
      </c>
      <c r="E59" s="48">
        <f t="shared" si="17"/>
        <v>151</v>
      </c>
      <c r="F59" s="49"/>
      <c r="G59" s="50">
        <f t="shared" si="18"/>
        <v>22</v>
      </c>
      <c r="H59" s="49"/>
      <c r="I59" s="61">
        <f t="shared" si="19"/>
        <v>22</v>
      </c>
      <c r="J59" s="62"/>
      <c r="K59" s="49"/>
      <c r="L59" s="61">
        <f t="shared" si="20"/>
        <v>0</v>
      </c>
      <c r="M59" s="61"/>
      <c r="N59" s="61"/>
      <c r="O59" s="61">
        <f t="shared" si="21"/>
        <v>0</v>
      </c>
      <c r="P59" s="61"/>
      <c r="Q59" s="61"/>
      <c r="T59" s="79"/>
      <c r="U59" s="79"/>
      <c r="V59" s="79"/>
      <c r="W59" s="79"/>
      <c r="X59" s="79"/>
      <c r="Y59" s="79"/>
      <c r="Z59" s="79"/>
      <c r="AA59" s="79"/>
      <c r="AB59" s="79"/>
      <c r="AC59" s="79"/>
      <c r="AD59" s="79"/>
    </row>
    <row r="60" spans="1:37" x14ac:dyDescent="0.2">
      <c r="A60" s="24"/>
      <c r="B60" s="46">
        <f>DATE($U$68,6,1)</f>
        <v>44713</v>
      </c>
      <c r="C60" s="46">
        <f>DATE($U$68,6,30)</f>
        <v>44742</v>
      </c>
      <c r="D60" s="47">
        <f t="shared" si="16"/>
        <v>30</v>
      </c>
      <c r="E60" s="48">
        <f t="shared" si="17"/>
        <v>181</v>
      </c>
      <c r="F60" s="49"/>
      <c r="G60" s="50">
        <f t="shared" si="18"/>
        <v>22</v>
      </c>
      <c r="H60" s="49"/>
      <c r="I60" s="61">
        <f t="shared" si="19"/>
        <v>22</v>
      </c>
      <c r="J60" s="62"/>
      <c r="K60" s="49"/>
      <c r="L60" s="61">
        <f t="shared" si="20"/>
        <v>0</v>
      </c>
      <c r="M60" s="61"/>
      <c r="N60" s="61"/>
      <c r="O60" s="61">
        <f t="shared" si="21"/>
        <v>0</v>
      </c>
      <c r="P60" s="61"/>
      <c r="Q60" s="61"/>
      <c r="T60" s="79"/>
      <c r="U60" s="79"/>
      <c r="V60" s="79"/>
      <c r="W60" s="79"/>
      <c r="X60" s="79"/>
      <c r="Y60" s="79"/>
      <c r="Z60" s="79"/>
      <c r="AA60" s="79"/>
      <c r="AB60" s="79"/>
      <c r="AC60" s="79"/>
      <c r="AD60" s="79"/>
    </row>
    <row r="61" spans="1:37" x14ac:dyDescent="0.2">
      <c r="A61" s="24"/>
      <c r="B61" s="46">
        <f>DATE($U$68,7,1)</f>
        <v>44743</v>
      </c>
      <c r="C61" s="46">
        <f>DATE($U$68,7,31)</f>
        <v>44773</v>
      </c>
      <c r="D61" s="47">
        <f t="shared" si="16"/>
        <v>31</v>
      </c>
      <c r="E61" s="48">
        <f t="shared" si="17"/>
        <v>212</v>
      </c>
      <c r="F61" s="49"/>
      <c r="G61" s="50">
        <f t="shared" si="18"/>
        <v>21</v>
      </c>
      <c r="H61" s="49"/>
      <c r="I61" s="61">
        <f t="shared" si="19"/>
        <v>21</v>
      </c>
      <c r="J61" s="62"/>
      <c r="K61" s="49"/>
      <c r="L61" s="61">
        <f t="shared" si="20"/>
        <v>0</v>
      </c>
      <c r="M61" s="61"/>
      <c r="N61" s="61"/>
      <c r="O61" s="61">
        <f t="shared" si="21"/>
        <v>0</v>
      </c>
      <c r="P61" s="61"/>
      <c r="Q61" s="61"/>
      <c r="T61" s="79"/>
      <c r="U61" s="79"/>
      <c r="V61" s="79"/>
      <c r="W61" s="79"/>
      <c r="X61" s="79"/>
      <c r="Y61" s="79"/>
      <c r="Z61" s="79"/>
      <c r="AA61" s="79"/>
      <c r="AB61" s="79"/>
      <c r="AC61" s="79"/>
      <c r="AD61" s="79"/>
    </row>
    <row r="62" spans="1:37" ht="12.75" customHeight="1" x14ac:dyDescent="0.2">
      <c r="A62" s="24"/>
      <c r="B62" s="46">
        <f>DATE($U$68,8,1)</f>
        <v>44774</v>
      </c>
      <c r="C62" s="46">
        <f>DATE($U$68,8,31)</f>
        <v>44804</v>
      </c>
      <c r="D62" s="47">
        <f t="shared" si="16"/>
        <v>31</v>
      </c>
      <c r="E62" s="48">
        <f t="shared" si="17"/>
        <v>243</v>
      </c>
      <c r="F62" s="49"/>
      <c r="G62" s="50">
        <f t="shared" si="18"/>
        <v>23</v>
      </c>
      <c r="H62" s="49"/>
      <c r="I62" s="61">
        <f t="shared" si="19"/>
        <v>23</v>
      </c>
      <c r="J62" s="62"/>
      <c r="K62" s="49"/>
      <c r="L62" s="61">
        <f t="shared" si="20"/>
        <v>0</v>
      </c>
      <c r="M62" s="61"/>
      <c r="N62" s="61"/>
      <c r="O62" s="61">
        <f t="shared" si="21"/>
        <v>0</v>
      </c>
      <c r="P62" s="61"/>
      <c r="Q62" s="61"/>
      <c r="T62" s="79"/>
      <c r="U62" s="79"/>
      <c r="V62" s="79"/>
      <c r="W62" s="79"/>
      <c r="X62" s="79"/>
      <c r="Y62" s="79"/>
      <c r="Z62" s="79"/>
      <c r="AA62" s="79"/>
      <c r="AB62" s="79"/>
      <c r="AC62" s="79"/>
      <c r="AD62" s="79"/>
    </row>
    <row r="63" spans="1:37" ht="12.75" customHeight="1" x14ac:dyDescent="0.2">
      <c r="A63" s="24"/>
      <c r="B63" s="46">
        <f>DATE($U$68,9,1)</f>
        <v>44805</v>
      </c>
      <c r="C63" s="46">
        <f>DATE($U$68,9,30)</f>
        <v>44834</v>
      </c>
      <c r="D63" s="47">
        <f t="shared" si="16"/>
        <v>30</v>
      </c>
      <c r="E63" s="48">
        <f t="shared" si="17"/>
        <v>273</v>
      </c>
      <c r="F63" s="49"/>
      <c r="G63" s="50">
        <f t="shared" si="18"/>
        <v>22</v>
      </c>
      <c r="H63" s="49"/>
      <c r="I63" s="61">
        <f t="shared" si="19"/>
        <v>22</v>
      </c>
      <c r="J63" s="62"/>
      <c r="K63" s="49"/>
      <c r="L63" s="61">
        <f t="shared" si="20"/>
        <v>0</v>
      </c>
      <c r="M63" s="61"/>
      <c r="N63" s="61"/>
      <c r="O63" s="61">
        <f t="shared" si="21"/>
        <v>0</v>
      </c>
      <c r="P63" s="61"/>
      <c r="Q63" s="61"/>
      <c r="T63" s="66" t="s">
        <v>83</v>
      </c>
      <c r="U63" s="66"/>
      <c r="V63" s="66"/>
      <c r="W63" s="66"/>
      <c r="X63" s="66"/>
    </row>
    <row r="64" spans="1:37" x14ac:dyDescent="0.2">
      <c r="A64" s="24"/>
      <c r="B64" s="46">
        <f>DATE($U$68,10,1)</f>
        <v>44835</v>
      </c>
      <c r="C64" s="46">
        <f>DATE($U$68,10,31)</f>
        <v>44865</v>
      </c>
      <c r="D64" s="47">
        <f t="shared" si="16"/>
        <v>31</v>
      </c>
      <c r="E64" s="48">
        <f t="shared" si="17"/>
        <v>304</v>
      </c>
      <c r="F64" s="49"/>
      <c r="G64" s="50">
        <f t="shared" si="18"/>
        <v>21</v>
      </c>
      <c r="H64" s="49"/>
      <c r="I64" s="61">
        <f t="shared" si="19"/>
        <v>21</v>
      </c>
      <c r="J64" s="62"/>
      <c r="K64" s="49"/>
      <c r="L64" s="61">
        <f t="shared" si="20"/>
        <v>0</v>
      </c>
      <c r="M64" s="61"/>
      <c r="N64" s="61"/>
      <c r="O64" s="61">
        <f t="shared" si="21"/>
        <v>0</v>
      </c>
      <c r="P64" s="61"/>
      <c r="Q64" s="61"/>
      <c r="U64" s="52" t="s">
        <v>90</v>
      </c>
      <c r="W64" s="53"/>
      <c r="X64" s="63">
        <f>E66</f>
        <v>365</v>
      </c>
      <c r="Y64" s="63"/>
      <c r="Z64" s="63"/>
    </row>
    <row r="65" spans="1:30" ht="12.75" customHeight="1" x14ac:dyDescent="0.2">
      <c r="A65" s="24"/>
      <c r="B65" s="46">
        <f>DATE($U$68,11,1)</f>
        <v>44866</v>
      </c>
      <c r="C65" s="46">
        <f>DATE($U$68,11,30)</f>
        <v>44895</v>
      </c>
      <c r="D65" s="47">
        <f t="shared" si="16"/>
        <v>30</v>
      </c>
      <c r="E65" s="48">
        <f t="shared" si="17"/>
        <v>334</v>
      </c>
      <c r="F65" s="49"/>
      <c r="G65" s="50">
        <f t="shared" si="18"/>
        <v>22</v>
      </c>
      <c r="H65" s="49"/>
      <c r="I65" s="61">
        <f t="shared" si="19"/>
        <v>22</v>
      </c>
      <c r="J65" s="62"/>
      <c r="K65" s="49"/>
      <c r="L65" s="61">
        <f t="shared" si="20"/>
        <v>0</v>
      </c>
      <c r="M65" s="61"/>
      <c r="N65" s="61"/>
      <c r="O65" s="61">
        <f t="shared" si="21"/>
        <v>0</v>
      </c>
      <c r="P65" s="61"/>
      <c r="Q65" s="61"/>
      <c r="U65" s="52" t="s">
        <v>91</v>
      </c>
      <c r="W65" s="53"/>
      <c r="X65" s="63">
        <f>O66</f>
        <v>0</v>
      </c>
      <c r="Y65" s="63"/>
      <c r="Z65" s="63"/>
      <c r="AB65" s="67" t="s">
        <v>76</v>
      </c>
      <c r="AC65" s="67"/>
      <c r="AD65" s="67"/>
    </row>
    <row r="66" spans="1:30" x14ac:dyDescent="0.2">
      <c r="A66" s="24"/>
      <c r="B66" s="46">
        <f>DATE($U$68,12,1)</f>
        <v>44896</v>
      </c>
      <c r="C66" s="46">
        <f>DATE($U$68,12,31)</f>
        <v>44926</v>
      </c>
      <c r="D66" s="47">
        <f t="shared" si="16"/>
        <v>31</v>
      </c>
      <c r="E66" s="48">
        <f t="shared" si="17"/>
        <v>365</v>
      </c>
      <c r="F66" s="49"/>
      <c r="G66" s="50">
        <f t="shared" si="18"/>
        <v>22</v>
      </c>
      <c r="H66" s="49"/>
      <c r="I66" s="61">
        <f t="shared" si="19"/>
        <v>22</v>
      </c>
      <c r="J66" s="62"/>
      <c r="K66" s="49"/>
      <c r="L66" s="61">
        <f t="shared" si="20"/>
        <v>0</v>
      </c>
      <c r="M66" s="61"/>
      <c r="N66" s="61"/>
      <c r="O66" s="61">
        <f t="shared" si="21"/>
        <v>0</v>
      </c>
      <c r="P66" s="61"/>
      <c r="Q66" s="61"/>
      <c r="U66" s="52" t="s">
        <v>0</v>
      </c>
      <c r="W66" s="54"/>
      <c r="X66" s="64"/>
      <c r="Y66" s="64"/>
      <c r="Z66" s="64"/>
      <c r="AB66" s="68"/>
      <c r="AC66" s="68"/>
      <c r="AD66" s="68"/>
    </row>
    <row r="67" spans="1:30" ht="12" customHeight="1" x14ac:dyDescent="0.25">
      <c r="B67" s="55"/>
    </row>
    <row r="68" spans="1:30" ht="15" x14ac:dyDescent="0.25">
      <c r="B68" s="52"/>
      <c r="C68" s="52"/>
      <c r="D68" s="52"/>
      <c r="E68" s="52"/>
      <c r="F68" s="52"/>
      <c r="G68" s="52"/>
      <c r="H68" s="52"/>
      <c r="I68" s="65" t="s">
        <v>78</v>
      </c>
      <c r="J68" s="65"/>
      <c r="K68" s="60" t="s">
        <v>75</v>
      </c>
      <c r="L68" s="60"/>
      <c r="M68" s="60"/>
      <c r="N68" s="60"/>
      <c r="O68" s="60"/>
      <c r="P68" s="60"/>
      <c r="Q68" s="60"/>
      <c r="R68" s="60"/>
      <c r="S68" s="60"/>
      <c r="T68" s="60"/>
      <c r="U68" s="56">
        <v>2022</v>
      </c>
      <c r="V68" s="52"/>
      <c r="W68" s="52"/>
      <c r="X68" s="52"/>
      <c r="Y68" s="52"/>
      <c r="Z68" s="52"/>
      <c r="AA68" s="52"/>
      <c r="AB68" s="52"/>
      <c r="AC68" s="52"/>
      <c r="AD68" s="52"/>
    </row>
    <row r="69" spans="1:30" x14ac:dyDescent="0.2">
      <c r="A69" s="31"/>
      <c r="B69" s="31"/>
      <c r="C69" s="31"/>
    </row>
    <row r="70" spans="1:30" x14ac:dyDescent="0.2">
      <c r="A70" s="31"/>
      <c r="B70" s="31"/>
      <c r="C70" s="31"/>
    </row>
    <row r="71" spans="1:30" x14ac:dyDescent="0.2">
      <c r="A71" s="31"/>
      <c r="B71" s="31"/>
      <c r="C71" s="31"/>
    </row>
    <row r="72" spans="1:30" x14ac:dyDescent="0.2">
      <c r="A72" s="31"/>
      <c r="B72" s="31"/>
      <c r="C72" s="31"/>
    </row>
    <row r="73" spans="1:30" x14ac:dyDescent="0.2">
      <c r="A73" s="31"/>
      <c r="B73" s="31"/>
      <c r="C73" s="31"/>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A53:D53 A54:F54 O54:O66 L55:L66">
    <cfRule type="expression" dxfId="20" priority="13">
      <formula>NOT(CELL("Protect",A53))</formula>
    </cfRule>
  </conditionalFormatting>
  <conditionalFormatting sqref="A55:H66">
    <cfRule type="expression" dxfId="19" priority="6">
      <formula>NOT(CELL("Protect",A55))</formula>
    </cfRule>
  </conditionalFormatting>
  <conditionalFormatting sqref="A4:J5">
    <cfRule type="expression" dxfId="18" priority="2">
      <formula>NOT(CELL("Protect",A4))</formula>
    </cfRule>
  </conditionalFormatting>
  <conditionalFormatting sqref="A1:AD3 W4:AA5 A6:AD52">
    <cfRule type="expression" dxfId="17" priority="15">
      <formula>NOT(CELL("Protect",A1))</formula>
    </cfRule>
  </conditionalFormatting>
  <conditionalFormatting sqref="F53:I53">
    <cfRule type="expression" dxfId="16" priority="9">
      <formula>NOT(CELL("Protect",F53))</formula>
    </cfRule>
  </conditionalFormatting>
  <conditionalFormatting sqref="K53:K66">
    <cfRule type="expression" dxfId="15" priority="12">
      <formula>NOT(CELL("Protect",K53))</formula>
    </cfRule>
  </conditionalFormatting>
  <conditionalFormatting sqref="R63:S65 A67:AD68">
    <cfRule type="expression" dxfId="14" priority="14">
      <formula>NOT(CELL("Protect",A63))</formula>
    </cfRule>
  </conditionalFormatting>
  <conditionalFormatting sqref="R53:T53">
    <cfRule type="expression" dxfId="13" priority="4">
      <formula>NOT(CELL("Protect",R53))</formula>
    </cfRule>
  </conditionalFormatting>
  <conditionalFormatting sqref="T55:T56 AB65:AB66">
    <cfRule type="expression" dxfId="12" priority="5">
      <formula>NOT(CELL("Protect",T55))</formula>
    </cfRule>
  </conditionalFormatting>
  <conditionalFormatting sqref="T63 U64:U66 X64:X66">
    <cfRule type="expression" dxfId="11" priority="1">
      <formula>NOT(CELL("Protect",T63))</formula>
    </cfRule>
  </conditionalFormatting>
  <conditionalFormatting sqref="AF63:AF65">
    <cfRule type="expression" dxfId="10" priority="7">
      <formula>NOT(CELL("Protect",AF63))</formula>
    </cfRule>
  </conditionalFormatting>
  <hyperlinks>
    <hyperlink ref="J30:K31" r:id="rId1" display="Production Rate" xr:uid="{0D67CCAE-5283-4F5B-B7BF-C9BA7238BCBA}"/>
    <hyperlink ref="K53:M53" r:id="rId2" location="fd19-10a30.2" display="Probable Working Days" xr:uid="{A7715B7D-4C5F-4C33-8B22-A1B8F14001C4}"/>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6385" r:id="rId5" name="Check Box 1">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6386" r:id="rId6" name="Check Box 2">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6387" r:id="rId7" name="Check Box 3">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mc:AlternateContent xmlns:mc="http://schemas.openxmlformats.org/markup-compatibility/2006">
          <mc:Choice Requires="x14">
            <control shapeId="16388" r:id="rId8" name="Check Box 4">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6389" r:id="rId9" name="Check Box 5">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6390" r:id="rId10" name="Check Box 6">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DE08-909E-469E-817B-4335AAF042BD}">
  <dimension ref="A1:AK73"/>
  <sheetViews>
    <sheetView zoomScaleNormal="100" workbookViewId="0">
      <selection activeCell="B4" sqref="B4:C4"/>
    </sheetView>
  </sheetViews>
  <sheetFormatPr defaultColWidth="9.140625" defaultRowHeight="12.75" x14ac:dyDescent="0.2"/>
  <cols>
    <col min="1" max="1" width="17.5703125" customWidth="1"/>
    <col min="2" max="7" width="10.85546875" customWidth="1"/>
    <col min="8" max="8" width="10.7109375" customWidth="1"/>
    <col min="9" max="9" width="7" customWidth="1"/>
    <col min="10" max="10" width="6.28515625" style="5" customWidth="1"/>
    <col min="11" max="11" width="7" customWidth="1"/>
    <col min="12" max="12" width="3.7109375" customWidth="1"/>
    <col min="13" max="13" width="1.28515625" customWidth="1"/>
    <col min="14" max="14" width="3.7109375" customWidth="1"/>
    <col min="15" max="15" width="1.140625" customWidth="1"/>
    <col min="16" max="16" width="3.7109375" customWidth="1"/>
    <col min="17" max="17" width="1.28515625" customWidth="1"/>
    <col min="18" max="18" width="3.7109375" customWidth="1"/>
    <col min="19" max="19" width="1.28515625" customWidth="1"/>
    <col min="20" max="20" width="3.7109375" customWidth="1"/>
    <col min="21" max="30" width="6.7109375" customWidth="1"/>
    <col min="31" max="31" width="8.28515625" customWidth="1"/>
    <col min="32" max="32" width="8.140625" customWidth="1"/>
    <col min="33" max="33" width="8.28515625" hidden="1" customWidth="1"/>
    <col min="34" max="37" width="9.140625" hidden="1" customWidth="1"/>
  </cols>
  <sheetData>
    <row r="1" spans="1:36" ht="22.5" customHeight="1" x14ac:dyDescent="0.4">
      <c r="A1" s="118" t="s">
        <v>74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6" ht="10.5" customHeight="1" x14ac:dyDescent="0.2">
      <c r="A2" s="119" t="s">
        <v>113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6" ht="2.25" customHeigh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6" x14ac:dyDescent="0.2">
      <c r="A4" s="4" t="s">
        <v>73</v>
      </c>
      <c r="B4" s="96"/>
      <c r="C4" s="96"/>
      <c r="E4" s="4" t="s">
        <v>71</v>
      </c>
      <c r="F4" s="96"/>
      <c r="G4" s="96"/>
      <c r="H4" s="5"/>
      <c r="J4" s="4" t="s">
        <v>69</v>
      </c>
      <c r="K4" s="97"/>
      <c r="L4" s="97"/>
      <c r="M4" s="97"/>
      <c r="N4" s="97"/>
      <c r="O4" s="97"/>
      <c r="P4" s="97"/>
      <c r="Q4" s="97"/>
      <c r="R4" s="97"/>
      <c r="S4" s="97"/>
      <c r="T4" s="97"/>
      <c r="U4" s="97"/>
      <c r="V4" s="97"/>
      <c r="AA4" s="4" t="s">
        <v>67</v>
      </c>
      <c r="AB4" s="98"/>
      <c r="AC4" s="98"/>
      <c r="AD4" s="98"/>
    </row>
    <row r="5" spans="1:36" x14ac:dyDescent="0.2">
      <c r="A5" s="4" t="s">
        <v>66</v>
      </c>
      <c r="B5" s="96"/>
      <c r="C5" s="96"/>
      <c r="E5" s="4" t="s">
        <v>64</v>
      </c>
      <c r="F5" s="96"/>
      <c r="G5" s="96"/>
      <c r="J5" s="4" t="s">
        <v>62</v>
      </c>
      <c r="K5" s="97"/>
      <c r="L5" s="97"/>
      <c r="M5" s="97"/>
      <c r="N5" s="97"/>
      <c r="O5" s="97"/>
      <c r="P5" s="97"/>
      <c r="Q5" s="97"/>
      <c r="R5" s="97"/>
      <c r="S5" s="97"/>
      <c r="T5" s="97"/>
      <c r="U5" s="97"/>
      <c r="V5" s="97"/>
      <c r="AA5" s="4" t="s">
        <v>60</v>
      </c>
      <c r="AB5" s="98"/>
      <c r="AC5" s="98"/>
      <c r="AD5" s="98"/>
    </row>
    <row r="15" spans="1:36" x14ac:dyDescent="0.2">
      <c r="AJ15" s="6"/>
    </row>
    <row r="24" spans="1:37" x14ac:dyDescent="0.2">
      <c r="AI24" s="7"/>
    </row>
    <row r="27" spans="1:37" ht="12.75" customHeight="1" x14ac:dyDescent="0.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37" ht="12.75" customHeight="1" x14ac:dyDescent="0.3">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37" ht="20.25" x14ac:dyDescent="0.3">
      <c r="A29" s="99" t="s">
        <v>59</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7" ht="15" customHeight="1" x14ac:dyDescent="0.2">
      <c r="A30" s="100" t="s">
        <v>58</v>
      </c>
      <c r="B30" s="101"/>
      <c r="C30" s="104" t="s">
        <v>57</v>
      </c>
      <c r="D30" s="105"/>
      <c r="E30" s="105"/>
      <c r="F30" s="105"/>
      <c r="G30" s="105"/>
      <c r="H30" s="89" t="s">
        <v>56</v>
      </c>
      <c r="I30" s="106" t="s">
        <v>55</v>
      </c>
      <c r="J30" s="108" t="s">
        <v>77</v>
      </c>
      <c r="K30" s="109"/>
      <c r="L30" s="112" t="s">
        <v>54</v>
      </c>
      <c r="M30" s="113"/>
      <c r="N30" s="113"/>
      <c r="O30" s="113"/>
      <c r="P30" s="113"/>
      <c r="Q30" s="113"/>
      <c r="R30" s="113"/>
      <c r="S30" s="113"/>
      <c r="T30" s="114"/>
      <c r="U30" s="94" t="s">
        <v>53</v>
      </c>
      <c r="V30" s="95"/>
      <c r="W30" s="94" t="s">
        <v>52</v>
      </c>
      <c r="X30" s="95"/>
      <c r="Y30" s="94" t="s">
        <v>51</v>
      </c>
      <c r="Z30" s="95"/>
      <c r="AA30" s="94" t="s">
        <v>50</v>
      </c>
      <c r="AB30" s="95"/>
      <c r="AC30" s="94" t="s">
        <v>49</v>
      </c>
      <c r="AD30" s="95"/>
      <c r="AJ30" s="6"/>
    </row>
    <row r="31" spans="1:37" ht="16.5" customHeight="1" x14ac:dyDescent="0.2">
      <c r="A31" s="102"/>
      <c r="B31" s="103"/>
      <c r="C31" s="8" t="str">
        <f>U30</f>
        <v>Stage 1</v>
      </c>
      <c r="D31" s="8" t="str">
        <f>W30</f>
        <v>Stage 2</v>
      </c>
      <c r="E31" s="8" t="str">
        <f>Y30</f>
        <v>Stage 3</v>
      </c>
      <c r="F31" s="8" t="str">
        <f>AA30</f>
        <v>Stage 4</v>
      </c>
      <c r="G31" s="9" t="str">
        <f>AC30</f>
        <v>Stage 5</v>
      </c>
      <c r="H31" s="77"/>
      <c r="I31" s="107"/>
      <c r="J31" s="110"/>
      <c r="K31" s="111"/>
      <c r="L31" s="115"/>
      <c r="M31" s="116"/>
      <c r="N31" s="116"/>
      <c r="O31" s="116"/>
      <c r="P31" s="116"/>
      <c r="Q31" s="116"/>
      <c r="R31" s="116"/>
      <c r="S31" s="116"/>
      <c r="T31" s="117"/>
      <c r="U31" s="10" t="s">
        <v>15</v>
      </c>
      <c r="V31" s="11" t="s">
        <v>14</v>
      </c>
      <c r="W31" s="12" t="s">
        <v>15</v>
      </c>
      <c r="X31" s="13" t="s">
        <v>14</v>
      </c>
      <c r="Y31" s="12" t="s">
        <v>15</v>
      </c>
      <c r="Z31" s="14" t="s">
        <v>14</v>
      </c>
      <c r="AA31" s="12" t="s">
        <v>15</v>
      </c>
      <c r="AB31" s="14" t="s">
        <v>14</v>
      </c>
      <c r="AC31" s="12" t="s">
        <v>15</v>
      </c>
      <c r="AD31" s="14" t="s">
        <v>14</v>
      </c>
      <c r="AG31" t="s">
        <v>48</v>
      </c>
      <c r="AH31" s="15" t="s">
        <v>47</v>
      </c>
      <c r="AI31" s="15" t="s">
        <v>46</v>
      </c>
      <c r="AJ31" s="15" t="s">
        <v>45</v>
      </c>
      <c r="AK31" t="s">
        <v>44</v>
      </c>
    </row>
    <row r="32" spans="1:37" x14ac:dyDescent="0.2">
      <c r="A32" s="120"/>
      <c r="B32" s="121"/>
      <c r="C32" s="16"/>
      <c r="D32" s="16"/>
      <c r="E32" s="16"/>
      <c r="F32" s="17"/>
      <c r="G32" s="16"/>
      <c r="H32" s="18" t="str">
        <f t="shared" ref="H32:H51" si="0">IF(AND(ISBLANK(C32),ISBLANK(D32),ISBLANK(E32),ISBLANK(F32),ISBLANK(G32)),"",SUM(C32:G32))</f>
        <v/>
      </c>
      <c r="I32" s="19"/>
      <c r="J32" s="82"/>
      <c r="K32" s="83"/>
      <c r="L32" s="20" t="str">
        <f>IF(ISBLANK(C32),"",ROUNDUP(C32/$J32,0))</f>
        <v/>
      </c>
      <c r="M32" s="21" t="s">
        <v>19</v>
      </c>
      <c r="N32" s="20" t="str">
        <f>IF(ISBLANK(D32),"",ROUNDUP(D32/$J32,0))</f>
        <v/>
      </c>
      <c r="O32" s="21" t="s">
        <v>19</v>
      </c>
      <c r="P32" s="20" t="str">
        <f>IF(ISBLANK(E32),"",ROUNDUP(E32/$J32,0))</f>
        <v/>
      </c>
      <c r="Q32" s="21" t="s">
        <v>19</v>
      </c>
      <c r="R32" s="20" t="str">
        <f>IF(ISBLANK(F32),"",ROUNDUP(F32/$J32,0))</f>
        <v/>
      </c>
      <c r="S32" s="21" t="s">
        <v>19</v>
      </c>
      <c r="T32" s="20" t="str">
        <f>IF(ISBLANK(G32),"",ROUNDUP(G32/$J32,0))</f>
        <v/>
      </c>
      <c r="U32" s="22"/>
      <c r="V32" s="23" t="str">
        <f>IF(ISBLANK(U32),"",U32+L32)</f>
        <v/>
      </c>
      <c r="W32" s="24"/>
      <c r="X32" s="25" t="str">
        <f t="shared" ref="X32:X51" si="1">IF(ISBLANK(W32),"",W32+N32)</f>
        <v/>
      </c>
      <c r="Y32" s="24"/>
      <c r="Z32" s="25" t="str">
        <f t="shared" ref="Z32:Z51" si="2">IF(ISBLANK(Y32),"",Y32+P32)</f>
        <v/>
      </c>
      <c r="AA32" s="24"/>
      <c r="AB32" s="25" t="str">
        <f t="shared" ref="AB32:AB51" si="3">IF(ISBLANK(AA32),"",AA32+R32)</f>
        <v/>
      </c>
      <c r="AC32" s="24"/>
      <c r="AD32" s="25" t="str">
        <f t="shared" ref="AD32:AD51" si="4">IF(ISBLANK(AC32),"",AC32+T32)</f>
        <v/>
      </c>
      <c r="AE32" t="s">
        <v>42</v>
      </c>
      <c r="AG32">
        <f t="shared" ref="AG32:AG51" si="5">U32</f>
        <v>0</v>
      </c>
      <c r="AH32" s="26">
        <f t="shared" ref="AH32:AH51" si="6">IF(W32&gt;0,IF(V32="",W32,W32-V32),0)</f>
        <v>0</v>
      </c>
      <c r="AI32" s="26">
        <f>IF(Y32&gt;0,IF(X32="",IF(V32="",Y32,Y32-V32),Y32-X32),0)</f>
        <v>0</v>
      </c>
      <c r="AJ32" s="26">
        <f t="shared" ref="AJ32:AJ51" si="7">IF(AA32&gt;0,IF(Z32="",IF(X32="",IF(V32="",AA32,AA32-V32),AA32-X32),AA32-Z32),0)</f>
        <v>0</v>
      </c>
      <c r="AK32">
        <f t="shared" ref="AK32:AK51" si="8">IF(AC32&gt;0,IF(AB32="",IF(Z32="",IF(X32="",IF(V32="",AC32,AC32-V32),AC32-X32),AC32-Z32),AC32-AB32),0)</f>
        <v>0</v>
      </c>
    </row>
    <row r="33" spans="1:37" x14ac:dyDescent="0.2">
      <c r="A33" s="80"/>
      <c r="B33" s="91"/>
      <c r="C33" s="16"/>
      <c r="D33" s="16"/>
      <c r="E33" s="16"/>
      <c r="F33" s="17"/>
      <c r="G33" s="27"/>
      <c r="H33" s="18" t="str">
        <f t="shared" si="0"/>
        <v/>
      </c>
      <c r="I33" s="19"/>
      <c r="J33" s="82"/>
      <c r="K33" s="83"/>
      <c r="L33" s="20" t="str">
        <f t="shared" ref="L33:L51" si="9">IF(ISBLANK(C33),"",ROUNDUP(C33/$J33,0))</f>
        <v/>
      </c>
      <c r="M33" s="21" t="s">
        <v>19</v>
      </c>
      <c r="N33" s="20" t="str">
        <f t="shared" ref="N33:N51" si="10">IF(ISBLANK(D33),"",ROUNDUP(D33/$J33,0))</f>
        <v/>
      </c>
      <c r="O33" s="21" t="s">
        <v>19</v>
      </c>
      <c r="P33" s="20" t="str">
        <f t="shared" ref="P33:P51" si="11">IF(ISBLANK(E33),"",ROUNDUP(E33/$J33,0))</f>
        <v/>
      </c>
      <c r="Q33" s="21" t="s">
        <v>19</v>
      </c>
      <c r="R33" s="20" t="str">
        <f t="shared" ref="R33:R51" si="12">IF(ISBLANK(F33),"",ROUNDUP(F33/$J33,0))</f>
        <v/>
      </c>
      <c r="S33" s="21" t="s">
        <v>19</v>
      </c>
      <c r="T33" s="20" t="str">
        <f t="shared" ref="T33:T51" si="13">IF(ISBLANK(G33),"",ROUNDUP(G33/$J33,0))</f>
        <v/>
      </c>
      <c r="U33" s="22"/>
      <c r="V33" s="23" t="str">
        <f t="shared" ref="V33:V51" si="14">IF(ISBLANK(U33),"",U33+L33)</f>
        <v/>
      </c>
      <c r="W33" s="24"/>
      <c r="X33" s="25" t="str">
        <f t="shared" si="1"/>
        <v/>
      </c>
      <c r="Y33" s="24"/>
      <c r="Z33" s="25" t="str">
        <f t="shared" si="2"/>
        <v/>
      </c>
      <c r="AA33" s="24"/>
      <c r="AB33" s="25" t="str">
        <f t="shared" si="3"/>
        <v/>
      </c>
      <c r="AC33" s="24"/>
      <c r="AD33" s="25" t="str">
        <f t="shared" si="4"/>
        <v/>
      </c>
      <c r="AG33">
        <f t="shared" si="5"/>
        <v>0</v>
      </c>
      <c r="AH33" s="26">
        <f t="shared" si="6"/>
        <v>0</v>
      </c>
      <c r="AI33" s="26">
        <f t="shared" ref="AI33:AI51" si="15">IF(Y33&gt;0,IF(X33="",IF(V33="",Y33,Y33-V33),Y33-X33),0)</f>
        <v>0</v>
      </c>
      <c r="AJ33" s="26">
        <f t="shared" si="7"/>
        <v>0</v>
      </c>
      <c r="AK33">
        <f t="shared" si="8"/>
        <v>0</v>
      </c>
    </row>
    <row r="34" spans="1:37" x14ac:dyDescent="0.2">
      <c r="A34" s="80"/>
      <c r="B34" s="91"/>
      <c r="C34" s="16"/>
      <c r="D34" s="16"/>
      <c r="E34" s="16"/>
      <c r="F34" s="17"/>
      <c r="G34" s="27"/>
      <c r="H34" s="18" t="str">
        <f t="shared" si="0"/>
        <v/>
      </c>
      <c r="I34" s="19"/>
      <c r="J34" s="82"/>
      <c r="K34" s="83"/>
      <c r="L34" s="20" t="str">
        <f t="shared" si="9"/>
        <v/>
      </c>
      <c r="M34" s="21" t="s">
        <v>19</v>
      </c>
      <c r="N34" s="20" t="str">
        <f t="shared" si="10"/>
        <v/>
      </c>
      <c r="O34" s="21" t="s">
        <v>19</v>
      </c>
      <c r="P34" s="20" t="str">
        <f t="shared" si="11"/>
        <v/>
      </c>
      <c r="Q34" s="21" t="s">
        <v>19</v>
      </c>
      <c r="R34" s="20" t="str">
        <f t="shared" si="12"/>
        <v/>
      </c>
      <c r="S34" s="21" t="s">
        <v>19</v>
      </c>
      <c r="T34" s="20" t="str">
        <f t="shared" si="13"/>
        <v/>
      </c>
      <c r="U34" s="22"/>
      <c r="V34" s="23" t="str">
        <f t="shared" si="14"/>
        <v/>
      </c>
      <c r="W34" s="24"/>
      <c r="X34" s="25" t="str">
        <f t="shared" si="1"/>
        <v/>
      </c>
      <c r="Y34" s="24"/>
      <c r="Z34" s="25" t="str">
        <f t="shared" si="2"/>
        <v/>
      </c>
      <c r="AA34" s="24"/>
      <c r="AB34" s="25" t="str">
        <f t="shared" si="3"/>
        <v/>
      </c>
      <c r="AC34" s="24"/>
      <c r="AD34" s="25" t="str">
        <f t="shared" si="4"/>
        <v/>
      </c>
      <c r="AG34">
        <f t="shared" si="5"/>
        <v>0</v>
      </c>
      <c r="AH34" s="26">
        <f t="shared" si="6"/>
        <v>0</v>
      </c>
      <c r="AI34" s="26">
        <f t="shared" si="15"/>
        <v>0</v>
      </c>
      <c r="AJ34" s="26">
        <f t="shared" si="7"/>
        <v>0</v>
      </c>
      <c r="AK34">
        <f t="shared" si="8"/>
        <v>0</v>
      </c>
    </row>
    <row r="35" spans="1:37" x14ac:dyDescent="0.2">
      <c r="A35" s="80"/>
      <c r="B35" s="91"/>
      <c r="C35" s="16"/>
      <c r="D35" s="16"/>
      <c r="E35" s="16"/>
      <c r="F35" s="17"/>
      <c r="G35" s="27"/>
      <c r="H35" s="18" t="str">
        <f t="shared" si="0"/>
        <v/>
      </c>
      <c r="I35" s="19"/>
      <c r="J35" s="82"/>
      <c r="K35" s="83"/>
      <c r="L35" s="20" t="str">
        <f t="shared" si="9"/>
        <v/>
      </c>
      <c r="M35" s="21" t="s">
        <v>19</v>
      </c>
      <c r="N35" s="20" t="str">
        <f t="shared" si="10"/>
        <v/>
      </c>
      <c r="O35" s="21" t="s">
        <v>19</v>
      </c>
      <c r="P35" s="20" t="str">
        <f t="shared" si="11"/>
        <v/>
      </c>
      <c r="Q35" s="21" t="s">
        <v>19</v>
      </c>
      <c r="R35" s="20" t="str">
        <f t="shared" si="12"/>
        <v/>
      </c>
      <c r="S35" s="21" t="s">
        <v>19</v>
      </c>
      <c r="T35" s="20" t="str">
        <f t="shared" si="13"/>
        <v/>
      </c>
      <c r="U35" s="22"/>
      <c r="V35" s="23" t="str">
        <f t="shared" si="14"/>
        <v/>
      </c>
      <c r="W35" s="24"/>
      <c r="X35" s="25" t="str">
        <f t="shared" si="1"/>
        <v/>
      </c>
      <c r="Y35" s="24"/>
      <c r="Z35" s="25" t="str">
        <f t="shared" si="2"/>
        <v/>
      </c>
      <c r="AA35" s="24"/>
      <c r="AB35" s="25" t="str">
        <f t="shared" si="3"/>
        <v/>
      </c>
      <c r="AC35" s="24"/>
      <c r="AD35" s="25" t="str">
        <f t="shared" si="4"/>
        <v/>
      </c>
      <c r="AG35">
        <f t="shared" si="5"/>
        <v>0</v>
      </c>
      <c r="AH35" s="26">
        <f t="shared" si="6"/>
        <v>0</v>
      </c>
      <c r="AI35" s="26">
        <f t="shared" si="15"/>
        <v>0</v>
      </c>
      <c r="AJ35" s="26">
        <f t="shared" si="7"/>
        <v>0</v>
      </c>
      <c r="AK35">
        <f t="shared" si="8"/>
        <v>0</v>
      </c>
    </row>
    <row r="36" spans="1:37" x14ac:dyDescent="0.2">
      <c r="A36" s="80"/>
      <c r="B36" s="91"/>
      <c r="C36" s="16"/>
      <c r="D36" s="16"/>
      <c r="E36" s="16"/>
      <c r="F36" s="17"/>
      <c r="G36" s="27"/>
      <c r="H36" s="18" t="str">
        <f t="shared" si="0"/>
        <v/>
      </c>
      <c r="I36" s="19"/>
      <c r="J36" s="82"/>
      <c r="K36" s="83"/>
      <c r="L36" s="20" t="str">
        <f t="shared" si="9"/>
        <v/>
      </c>
      <c r="M36" s="21" t="s">
        <v>19</v>
      </c>
      <c r="N36" s="20" t="str">
        <f t="shared" si="10"/>
        <v/>
      </c>
      <c r="O36" s="21" t="s">
        <v>19</v>
      </c>
      <c r="P36" s="20" t="str">
        <f t="shared" si="11"/>
        <v/>
      </c>
      <c r="Q36" s="21" t="s">
        <v>19</v>
      </c>
      <c r="R36" s="20" t="str">
        <f t="shared" si="12"/>
        <v/>
      </c>
      <c r="S36" s="21" t="s">
        <v>19</v>
      </c>
      <c r="T36" s="20" t="str">
        <f t="shared" si="13"/>
        <v/>
      </c>
      <c r="U36" s="22"/>
      <c r="V36" s="23" t="str">
        <f t="shared" si="14"/>
        <v/>
      </c>
      <c r="W36" s="24"/>
      <c r="X36" s="25" t="str">
        <f t="shared" si="1"/>
        <v/>
      </c>
      <c r="Y36" s="24"/>
      <c r="Z36" s="25" t="str">
        <f t="shared" si="2"/>
        <v/>
      </c>
      <c r="AA36" s="24"/>
      <c r="AB36" s="25" t="str">
        <f t="shared" si="3"/>
        <v/>
      </c>
      <c r="AC36" s="24"/>
      <c r="AD36" s="25" t="str">
        <f t="shared" si="4"/>
        <v/>
      </c>
      <c r="AG36">
        <f t="shared" si="5"/>
        <v>0</v>
      </c>
      <c r="AH36" s="26">
        <f t="shared" si="6"/>
        <v>0</v>
      </c>
      <c r="AI36" s="26">
        <f t="shared" si="15"/>
        <v>0</v>
      </c>
      <c r="AJ36" s="26">
        <f t="shared" si="7"/>
        <v>0</v>
      </c>
      <c r="AK36">
        <f t="shared" si="8"/>
        <v>0</v>
      </c>
    </row>
    <row r="37" spans="1:37" x14ac:dyDescent="0.2">
      <c r="A37" s="80"/>
      <c r="B37" s="91"/>
      <c r="C37" s="16"/>
      <c r="D37" s="16"/>
      <c r="E37" s="16"/>
      <c r="F37" s="17"/>
      <c r="G37" s="27"/>
      <c r="H37" s="18" t="str">
        <f t="shared" si="0"/>
        <v/>
      </c>
      <c r="I37" s="19"/>
      <c r="J37" s="82"/>
      <c r="K37" s="83"/>
      <c r="L37" s="20" t="str">
        <f t="shared" si="9"/>
        <v/>
      </c>
      <c r="M37" s="21" t="s">
        <v>19</v>
      </c>
      <c r="N37" s="20" t="str">
        <f t="shared" si="10"/>
        <v/>
      </c>
      <c r="O37" s="21" t="s">
        <v>19</v>
      </c>
      <c r="P37" s="20" t="str">
        <f t="shared" si="11"/>
        <v/>
      </c>
      <c r="Q37" s="21" t="s">
        <v>19</v>
      </c>
      <c r="R37" s="20" t="str">
        <f t="shared" si="12"/>
        <v/>
      </c>
      <c r="S37" s="21" t="s">
        <v>19</v>
      </c>
      <c r="T37" s="20" t="str">
        <f t="shared" si="13"/>
        <v/>
      </c>
      <c r="U37" s="22"/>
      <c r="V37" s="23" t="str">
        <f t="shared" si="14"/>
        <v/>
      </c>
      <c r="W37" s="24"/>
      <c r="X37" s="25" t="str">
        <f t="shared" si="1"/>
        <v/>
      </c>
      <c r="Y37" s="24"/>
      <c r="Z37" s="25" t="str">
        <f t="shared" si="2"/>
        <v/>
      </c>
      <c r="AA37" s="24"/>
      <c r="AB37" s="25" t="str">
        <f t="shared" si="3"/>
        <v/>
      </c>
      <c r="AC37" s="24"/>
      <c r="AD37" s="25" t="str">
        <f t="shared" si="4"/>
        <v/>
      </c>
      <c r="AG37">
        <f t="shared" si="5"/>
        <v>0</v>
      </c>
      <c r="AH37" s="26">
        <f t="shared" si="6"/>
        <v>0</v>
      </c>
      <c r="AI37" s="26">
        <f t="shared" si="15"/>
        <v>0</v>
      </c>
      <c r="AJ37" s="26">
        <f t="shared" si="7"/>
        <v>0</v>
      </c>
      <c r="AK37">
        <f t="shared" si="8"/>
        <v>0</v>
      </c>
    </row>
    <row r="38" spans="1:37" x14ac:dyDescent="0.2">
      <c r="A38" s="80"/>
      <c r="B38" s="91"/>
      <c r="C38" s="16"/>
      <c r="D38" s="16"/>
      <c r="E38" s="16"/>
      <c r="F38" s="17"/>
      <c r="G38" s="27"/>
      <c r="H38" s="18" t="str">
        <f t="shared" si="0"/>
        <v/>
      </c>
      <c r="I38" s="19"/>
      <c r="J38" s="82"/>
      <c r="K38" s="83"/>
      <c r="L38" s="20" t="str">
        <f t="shared" si="9"/>
        <v/>
      </c>
      <c r="M38" s="21" t="s">
        <v>19</v>
      </c>
      <c r="N38" s="20" t="str">
        <f t="shared" si="10"/>
        <v/>
      </c>
      <c r="O38" s="21" t="s">
        <v>19</v>
      </c>
      <c r="P38" s="20" t="str">
        <f t="shared" si="11"/>
        <v/>
      </c>
      <c r="Q38" s="21" t="s">
        <v>19</v>
      </c>
      <c r="R38" s="20" t="str">
        <f t="shared" si="12"/>
        <v/>
      </c>
      <c r="S38" s="21" t="s">
        <v>19</v>
      </c>
      <c r="T38" s="20" t="str">
        <f t="shared" si="13"/>
        <v/>
      </c>
      <c r="U38" s="22"/>
      <c r="V38" s="23" t="str">
        <f t="shared" si="14"/>
        <v/>
      </c>
      <c r="W38" s="24"/>
      <c r="X38" s="25" t="str">
        <f t="shared" si="1"/>
        <v/>
      </c>
      <c r="Y38" s="24"/>
      <c r="Z38" s="25" t="str">
        <f t="shared" si="2"/>
        <v/>
      </c>
      <c r="AA38" s="24"/>
      <c r="AB38" s="25" t="str">
        <f t="shared" si="3"/>
        <v/>
      </c>
      <c r="AC38" s="24"/>
      <c r="AD38" s="25" t="str">
        <f t="shared" si="4"/>
        <v/>
      </c>
      <c r="AG38">
        <f t="shared" si="5"/>
        <v>0</v>
      </c>
      <c r="AH38" s="26">
        <f t="shared" si="6"/>
        <v>0</v>
      </c>
      <c r="AI38" s="26">
        <f t="shared" si="15"/>
        <v>0</v>
      </c>
      <c r="AJ38" s="26">
        <f t="shared" si="7"/>
        <v>0</v>
      </c>
      <c r="AK38">
        <f t="shared" si="8"/>
        <v>0</v>
      </c>
    </row>
    <row r="39" spans="1:37" x14ac:dyDescent="0.2">
      <c r="A39" s="80"/>
      <c r="B39" s="91"/>
      <c r="C39" s="16"/>
      <c r="D39" s="16"/>
      <c r="E39" s="16"/>
      <c r="F39" s="17"/>
      <c r="G39" s="27"/>
      <c r="H39" s="18" t="str">
        <f t="shared" si="0"/>
        <v/>
      </c>
      <c r="I39" s="19"/>
      <c r="J39" s="82"/>
      <c r="K39" s="83"/>
      <c r="L39" s="20" t="str">
        <f t="shared" si="9"/>
        <v/>
      </c>
      <c r="M39" s="21" t="s">
        <v>19</v>
      </c>
      <c r="N39" s="20" t="str">
        <f t="shared" si="10"/>
        <v/>
      </c>
      <c r="O39" s="21" t="s">
        <v>19</v>
      </c>
      <c r="P39" s="20" t="str">
        <f t="shared" si="11"/>
        <v/>
      </c>
      <c r="Q39" s="21" t="s">
        <v>19</v>
      </c>
      <c r="R39" s="20" t="str">
        <f t="shared" si="12"/>
        <v/>
      </c>
      <c r="S39" s="21" t="s">
        <v>19</v>
      </c>
      <c r="T39" s="20" t="str">
        <f t="shared" si="13"/>
        <v/>
      </c>
      <c r="U39" s="22"/>
      <c r="V39" s="23" t="str">
        <f t="shared" si="14"/>
        <v/>
      </c>
      <c r="W39" s="24"/>
      <c r="X39" s="25" t="str">
        <f t="shared" si="1"/>
        <v/>
      </c>
      <c r="Y39" s="24"/>
      <c r="Z39" s="25" t="str">
        <f t="shared" si="2"/>
        <v/>
      </c>
      <c r="AA39" s="24"/>
      <c r="AB39" s="25" t="str">
        <f t="shared" si="3"/>
        <v/>
      </c>
      <c r="AC39" s="24"/>
      <c r="AD39" s="25" t="str">
        <f t="shared" si="4"/>
        <v/>
      </c>
      <c r="AG39">
        <f t="shared" si="5"/>
        <v>0</v>
      </c>
      <c r="AH39" s="26">
        <f t="shared" si="6"/>
        <v>0</v>
      </c>
      <c r="AI39" s="26">
        <f t="shared" si="15"/>
        <v>0</v>
      </c>
      <c r="AJ39" s="26">
        <f t="shared" si="7"/>
        <v>0</v>
      </c>
      <c r="AK39">
        <f t="shared" si="8"/>
        <v>0</v>
      </c>
    </row>
    <row r="40" spans="1:37" x14ac:dyDescent="0.2">
      <c r="A40" s="80"/>
      <c r="B40" s="91"/>
      <c r="C40" s="16"/>
      <c r="D40" s="16"/>
      <c r="E40" s="16"/>
      <c r="F40" s="17"/>
      <c r="G40" s="27"/>
      <c r="H40" s="18" t="str">
        <f t="shared" si="0"/>
        <v/>
      </c>
      <c r="I40" s="19"/>
      <c r="J40" s="82"/>
      <c r="K40" s="83"/>
      <c r="L40" s="20" t="str">
        <f t="shared" si="9"/>
        <v/>
      </c>
      <c r="M40" s="21" t="s">
        <v>19</v>
      </c>
      <c r="N40" s="20" t="str">
        <f t="shared" si="10"/>
        <v/>
      </c>
      <c r="O40" s="21" t="s">
        <v>19</v>
      </c>
      <c r="P40" s="20" t="str">
        <f t="shared" si="11"/>
        <v/>
      </c>
      <c r="Q40" s="21" t="s">
        <v>19</v>
      </c>
      <c r="R40" s="20" t="str">
        <f t="shared" si="12"/>
        <v/>
      </c>
      <c r="S40" s="21" t="s">
        <v>19</v>
      </c>
      <c r="T40" s="20" t="str">
        <f t="shared" si="13"/>
        <v/>
      </c>
      <c r="U40" s="22"/>
      <c r="V40" s="23" t="str">
        <f t="shared" si="14"/>
        <v/>
      </c>
      <c r="W40" s="24"/>
      <c r="X40" s="25" t="str">
        <f t="shared" si="1"/>
        <v/>
      </c>
      <c r="Y40" s="24"/>
      <c r="Z40" s="25" t="str">
        <f t="shared" si="2"/>
        <v/>
      </c>
      <c r="AA40" s="24"/>
      <c r="AB40" s="25" t="str">
        <f t="shared" si="3"/>
        <v/>
      </c>
      <c r="AC40" s="24"/>
      <c r="AD40" s="25" t="str">
        <f t="shared" si="4"/>
        <v/>
      </c>
      <c r="AG40">
        <f t="shared" si="5"/>
        <v>0</v>
      </c>
      <c r="AH40" s="26">
        <f t="shared" si="6"/>
        <v>0</v>
      </c>
      <c r="AI40" s="26">
        <f t="shared" si="15"/>
        <v>0</v>
      </c>
      <c r="AJ40" s="26">
        <f t="shared" si="7"/>
        <v>0</v>
      </c>
      <c r="AK40">
        <f t="shared" si="8"/>
        <v>0</v>
      </c>
    </row>
    <row r="41" spans="1:37" x14ac:dyDescent="0.2">
      <c r="A41" s="80"/>
      <c r="B41" s="91"/>
      <c r="C41" s="16"/>
      <c r="D41" s="16"/>
      <c r="E41" s="16"/>
      <c r="F41" s="17"/>
      <c r="G41" s="27"/>
      <c r="H41" s="18" t="str">
        <f t="shared" si="0"/>
        <v/>
      </c>
      <c r="I41" s="19"/>
      <c r="J41" s="82"/>
      <c r="K41" s="83"/>
      <c r="L41" s="20" t="str">
        <f t="shared" si="9"/>
        <v/>
      </c>
      <c r="M41" s="21" t="s">
        <v>19</v>
      </c>
      <c r="N41" s="20" t="str">
        <f t="shared" si="10"/>
        <v/>
      </c>
      <c r="O41" s="21" t="s">
        <v>19</v>
      </c>
      <c r="P41" s="20" t="str">
        <f t="shared" si="11"/>
        <v/>
      </c>
      <c r="Q41" s="21" t="s">
        <v>19</v>
      </c>
      <c r="R41" s="20" t="str">
        <f t="shared" si="12"/>
        <v/>
      </c>
      <c r="S41" s="21" t="s">
        <v>19</v>
      </c>
      <c r="T41" s="20" t="str">
        <f t="shared" si="13"/>
        <v/>
      </c>
      <c r="U41" s="22"/>
      <c r="V41" s="23" t="str">
        <f t="shared" si="14"/>
        <v/>
      </c>
      <c r="W41" s="24"/>
      <c r="X41" s="25" t="str">
        <f t="shared" si="1"/>
        <v/>
      </c>
      <c r="Y41" s="24"/>
      <c r="Z41" s="25" t="str">
        <f t="shared" si="2"/>
        <v/>
      </c>
      <c r="AA41" s="24"/>
      <c r="AB41" s="25" t="str">
        <f t="shared" si="3"/>
        <v/>
      </c>
      <c r="AC41" s="24"/>
      <c r="AD41" s="25" t="str">
        <f t="shared" si="4"/>
        <v/>
      </c>
      <c r="AG41">
        <f t="shared" si="5"/>
        <v>0</v>
      </c>
      <c r="AH41" s="26">
        <f t="shared" si="6"/>
        <v>0</v>
      </c>
      <c r="AI41" s="26">
        <f t="shared" si="15"/>
        <v>0</v>
      </c>
      <c r="AJ41" s="26">
        <f t="shared" si="7"/>
        <v>0</v>
      </c>
      <c r="AK41">
        <f t="shared" si="8"/>
        <v>0</v>
      </c>
    </row>
    <row r="42" spans="1:37" x14ac:dyDescent="0.2">
      <c r="A42" s="80"/>
      <c r="B42" s="91"/>
      <c r="C42" s="16"/>
      <c r="D42" s="16"/>
      <c r="E42" s="16"/>
      <c r="F42" s="17"/>
      <c r="G42" s="27"/>
      <c r="H42" s="18" t="str">
        <f t="shared" si="0"/>
        <v/>
      </c>
      <c r="I42" s="28"/>
      <c r="J42" s="82"/>
      <c r="K42" s="83"/>
      <c r="L42" s="20" t="str">
        <f t="shared" si="9"/>
        <v/>
      </c>
      <c r="M42" s="21" t="s">
        <v>19</v>
      </c>
      <c r="N42" s="20" t="str">
        <f t="shared" si="10"/>
        <v/>
      </c>
      <c r="O42" s="21" t="s">
        <v>19</v>
      </c>
      <c r="P42" s="20" t="str">
        <f t="shared" si="11"/>
        <v/>
      </c>
      <c r="Q42" s="21" t="s">
        <v>19</v>
      </c>
      <c r="R42" s="20" t="str">
        <f t="shared" si="12"/>
        <v/>
      </c>
      <c r="S42" s="21" t="s">
        <v>19</v>
      </c>
      <c r="T42" s="20" t="str">
        <f t="shared" si="13"/>
        <v/>
      </c>
      <c r="U42" s="22"/>
      <c r="V42" s="23" t="str">
        <f t="shared" si="14"/>
        <v/>
      </c>
      <c r="W42" s="24"/>
      <c r="X42" s="25" t="str">
        <f t="shared" si="1"/>
        <v/>
      </c>
      <c r="Y42" s="24"/>
      <c r="Z42" s="25" t="str">
        <f t="shared" si="2"/>
        <v/>
      </c>
      <c r="AA42" s="24"/>
      <c r="AB42" s="25" t="str">
        <f t="shared" si="3"/>
        <v/>
      </c>
      <c r="AC42" s="24"/>
      <c r="AD42" s="25" t="str">
        <f t="shared" si="4"/>
        <v/>
      </c>
      <c r="AG42">
        <f t="shared" si="5"/>
        <v>0</v>
      </c>
      <c r="AH42" s="26">
        <f t="shared" si="6"/>
        <v>0</v>
      </c>
      <c r="AI42" s="26">
        <f t="shared" si="15"/>
        <v>0</v>
      </c>
      <c r="AJ42" s="26">
        <f t="shared" si="7"/>
        <v>0</v>
      </c>
      <c r="AK42">
        <f t="shared" si="8"/>
        <v>0</v>
      </c>
    </row>
    <row r="43" spans="1:37" x14ac:dyDescent="0.2">
      <c r="A43" s="80"/>
      <c r="B43" s="91"/>
      <c r="C43" s="16"/>
      <c r="D43" s="16"/>
      <c r="E43" s="16"/>
      <c r="F43" s="17"/>
      <c r="G43" s="27"/>
      <c r="H43" s="18" t="str">
        <f t="shared" si="0"/>
        <v/>
      </c>
      <c r="I43" s="28"/>
      <c r="J43" s="82"/>
      <c r="K43" s="83"/>
      <c r="L43" s="20" t="str">
        <f t="shared" si="9"/>
        <v/>
      </c>
      <c r="M43" s="21" t="s">
        <v>19</v>
      </c>
      <c r="N43" s="20" t="str">
        <f t="shared" si="10"/>
        <v/>
      </c>
      <c r="O43" s="21" t="s">
        <v>19</v>
      </c>
      <c r="P43" s="20" t="str">
        <f t="shared" si="11"/>
        <v/>
      </c>
      <c r="Q43" s="21" t="s">
        <v>19</v>
      </c>
      <c r="R43" s="20" t="str">
        <f t="shared" si="12"/>
        <v/>
      </c>
      <c r="S43" s="21" t="s">
        <v>19</v>
      </c>
      <c r="T43" s="20" t="str">
        <f t="shared" si="13"/>
        <v/>
      </c>
      <c r="U43" s="22"/>
      <c r="V43" s="23" t="str">
        <f t="shared" si="14"/>
        <v/>
      </c>
      <c r="W43" s="24"/>
      <c r="X43" s="25" t="str">
        <f t="shared" si="1"/>
        <v/>
      </c>
      <c r="Y43" s="24"/>
      <c r="Z43" s="25" t="str">
        <f t="shared" si="2"/>
        <v/>
      </c>
      <c r="AA43" s="24"/>
      <c r="AB43" s="25" t="str">
        <f t="shared" si="3"/>
        <v/>
      </c>
      <c r="AC43" s="24"/>
      <c r="AD43" s="25" t="str">
        <f t="shared" si="4"/>
        <v/>
      </c>
      <c r="AG43">
        <f t="shared" si="5"/>
        <v>0</v>
      </c>
      <c r="AH43" s="26">
        <f t="shared" si="6"/>
        <v>0</v>
      </c>
      <c r="AI43" s="26">
        <f t="shared" si="15"/>
        <v>0</v>
      </c>
      <c r="AJ43" s="26">
        <f t="shared" si="7"/>
        <v>0</v>
      </c>
      <c r="AK43">
        <f t="shared" si="8"/>
        <v>0</v>
      </c>
    </row>
    <row r="44" spans="1:37" x14ac:dyDescent="0.2">
      <c r="A44" s="80"/>
      <c r="B44" s="91"/>
      <c r="C44" s="16"/>
      <c r="D44" s="16"/>
      <c r="E44" s="16"/>
      <c r="F44" s="17"/>
      <c r="G44" s="27"/>
      <c r="H44" s="18" t="str">
        <f t="shared" si="0"/>
        <v/>
      </c>
      <c r="I44" s="28"/>
      <c r="J44" s="82"/>
      <c r="K44" s="83"/>
      <c r="L44" s="20" t="str">
        <f t="shared" si="9"/>
        <v/>
      </c>
      <c r="M44" s="21" t="s">
        <v>19</v>
      </c>
      <c r="N44" s="20" t="str">
        <f t="shared" si="10"/>
        <v/>
      </c>
      <c r="O44" s="21" t="s">
        <v>19</v>
      </c>
      <c r="P44" s="20" t="str">
        <f t="shared" si="11"/>
        <v/>
      </c>
      <c r="Q44" s="21" t="s">
        <v>19</v>
      </c>
      <c r="R44" s="20" t="str">
        <f t="shared" si="12"/>
        <v/>
      </c>
      <c r="S44" s="21" t="s">
        <v>19</v>
      </c>
      <c r="T44" s="20" t="str">
        <f t="shared" si="13"/>
        <v/>
      </c>
      <c r="U44" s="22"/>
      <c r="V44" s="23" t="str">
        <f t="shared" si="14"/>
        <v/>
      </c>
      <c r="W44" s="24"/>
      <c r="X44" s="25" t="str">
        <f t="shared" si="1"/>
        <v/>
      </c>
      <c r="Y44" s="24"/>
      <c r="Z44" s="25" t="str">
        <f t="shared" si="2"/>
        <v/>
      </c>
      <c r="AA44" s="24"/>
      <c r="AB44" s="25" t="str">
        <f t="shared" si="3"/>
        <v/>
      </c>
      <c r="AC44" s="24"/>
      <c r="AD44" s="25" t="str">
        <f t="shared" si="4"/>
        <v/>
      </c>
      <c r="AG44">
        <f t="shared" si="5"/>
        <v>0</v>
      </c>
      <c r="AH44" s="26">
        <f t="shared" si="6"/>
        <v>0</v>
      </c>
      <c r="AI44" s="26">
        <f t="shared" si="15"/>
        <v>0</v>
      </c>
      <c r="AJ44" s="26">
        <f t="shared" si="7"/>
        <v>0</v>
      </c>
      <c r="AK44">
        <f t="shared" si="8"/>
        <v>0</v>
      </c>
    </row>
    <row r="45" spans="1:37" x14ac:dyDescent="0.2">
      <c r="A45" s="80"/>
      <c r="B45" s="91"/>
      <c r="C45" s="16"/>
      <c r="D45" s="16"/>
      <c r="E45" s="16"/>
      <c r="F45" s="17"/>
      <c r="G45" s="27"/>
      <c r="H45" s="18" t="str">
        <f t="shared" si="0"/>
        <v/>
      </c>
      <c r="I45" s="28"/>
      <c r="J45" s="82"/>
      <c r="K45" s="83"/>
      <c r="L45" s="20" t="str">
        <f t="shared" si="9"/>
        <v/>
      </c>
      <c r="M45" s="21" t="s">
        <v>19</v>
      </c>
      <c r="N45" s="20" t="str">
        <f t="shared" si="10"/>
        <v/>
      </c>
      <c r="O45" s="21" t="s">
        <v>19</v>
      </c>
      <c r="P45" s="20" t="str">
        <f t="shared" si="11"/>
        <v/>
      </c>
      <c r="Q45" s="21" t="s">
        <v>19</v>
      </c>
      <c r="R45" s="20" t="str">
        <f t="shared" si="12"/>
        <v/>
      </c>
      <c r="S45" s="21" t="s">
        <v>19</v>
      </c>
      <c r="T45" s="20" t="str">
        <f t="shared" si="13"/>
        <v/>
      </c>
      <c r="U45" s="22"/>
      <c r="V45" s="23" t="str">
        <f t="shared" si="14"/>
        <v/>
      </c>
      <c r="W45" s="24"/>
      <c r="X45" s="25" t="str">
        <f t="shared" si="1"/>
        <v/>
      </c>
      <c r="Y45" s="24"/>
      <c r="Z45" s="25" t="str">
        <f t="shared" si="2"/>
        <v/>
      </c>
      <c r="AA45" s="24"/>
      <c r="AB45" s="25" t="str">
        <f t="shared" si="3"/>
        <v/>
      </c>
      <c r="AC45" s="24"/>
      <c r="AD45" s="25" t="str">
        <f t="shared" si="4"/>
        <v/>
      </c>
      <c r="AG45">
        <f t="shared" si="5"/>
        <v>0</v>
      </c>
      <c r="AH45" s="26">
        <f t="shared" si="6"/>
        <v>0</v>
      </c>
      <c r="AI45" s="26">
        <f t="shared" si="15"/>
        <v>0</v>
      </c>
      <c r="AJ45" s="26">
        <f t="shared" si="7"/>
        <v>0</v>
      </c>
      <c r="AK45">
        <f t="shared" si="8"/>
        <v>0</v>
      </c>
    </row>
    <row r="46" spans="1:37" x14ac:dyDescent="0.2">
      <c r="A46" s="92"/>
      <c r="B46" s="93"/>
      <c r="C46" s="16"/>
      <c r="D46" s="16"/>
      <c r="E46" s="16"/>
      <c r="F46" s="17"/>
      <c r="G46" s="27"/>
      <c r="H46" s="18" t="str">
        <f t="shared" si="0"/>
        <v/>
      </c>
      <c r="I46" s="19"/>
      <c r="J46" s="82"/>
      <c r="K46" s="83"/>
      <c r="L46" s="20" t="str">
        <f t="shared" si="9"/>
        <v/>
      </c>
      <c r="M46" s="21" t="s">
        <v>19</v>
      </c>
      <c r="N46" s="20" t="str">
        <f t="shared" si="10"/>
        <v/>
      </c>
      <c r="O46" s="21" t="s">
        <v>19</v>
      </c>
      <c r="P46" s="20" t="str">
        <f t="shared" si="11"/>
        <v/>
      </c>
      <c r="Q46" s="21" t="s">
        <v>19</v>
      </c>
      <c r="R46" s="20" t="str">
        <f t="shared" si="12"/>
        <v/>
      </c>
      <c r="S46" s="21" t="s">
        <v>19</v>
      </c>
      <c r="T46" s="20" t="str">
        <f t="shared" si="13"/>
        <v/>
      </c>
      <c r="U46" s="22"/>
      <c r="V46" s="23" t="str">
        <f t="shared" si="14"/>
        <v/>
      </c>
      <c r="W46" s="24"/>
      <c r="X46" s="25" t="str">
        <f t="shared" si="1"/>
        <v/>
      </c>
      <c r="Y46" s="24"/>
      <c r="Z46" s="25" t="str">
        <f t="shared" si="2"/>
        <v/>
      </c>
      <c r="AA46" s="24"/>
      <c r="AB46" s="25" t="str">
        <f t="shared" si="3"/>
        <v/>
      </c>
      <c r="AC46" s="24"/>
      <c r="AD46" s="25" t="str">
        <f t="shared" si="4"/>
        <v/>
      </c>
      <c r="AG46">
        <f t="shared" si="5"/>
        <v>0</v>
      </c>
      <c r="AH46" s="26">
        <f t="shared" si="6"/>
        <v>0</v>
      </c>
      <c r="AI46" s="26">
        <f t="shared" si="15"/>
        <v>0</v>
      </c>
      <c r="AJ46" s="26">
        <f t="shared" si="7"/>
        <v>0</v>
      </c>
      <c r="AK46">
        <f t="shared" si="8"/>
        <v>0</v>
      </c>
    </row>
    <row r="47" spans="1:37" x14ac:dyDescent="0.2">
      <c r="A47" s="80"/>
      <c r="B47" s="91"/>
      <c r="C47" s="16"/>
      <c r="D47" s="16"/>
      <c r="E47" s="16"/>
      <c r="F47" s="17"/>
      <c r="G47" s="27"/>
      <c r="H47" s="18" t="str">
        <f t="shared" si="0"/>
        <v/>
      </c>
      <c r="I47" s="29"/>
      <c r="J47" s="82"/>
      <c r="K47" s="83"/>
      <c r="L47" s="20" t="str">
        <f t="shared" si="9"/>
        <v/>
      </c>
      <c r="M47" s="21" t="s">
        <v>19</v>
      </c>
      <c r="N47" s="20" t="str">
        <f t="shared" si="10"/>
        <v/>
      </c>
      <c r="O47" s="21" t="s">
        <v>19</v>
      </c>
      <c r="P47" s="20" t="str">
        <f t="shared" si="11"/>
        <v/>
      </c>
      <c r="Q47" s="21" t="s">
        <v>19</v>
      </c>
      <c r="R47" s="20" t="str">
        <f t="shared" si="12"/>
        <v/>
      </c>
      <c r="S47" s="21" t="s">
        <v>19</v>
      </c>
      <c r="T47" s="20" t="str">
        <f t="shared" si="13"/>
        <v/>
      </c>
      <c r="U47" s="22"/>
      <c r="V47" s="23" t="str">
        <f t="shared" si="14"/>
        <v/>
      </c>
      <c r="W47" s="24"/>
      <c r="X47" s="25" t="str">
        <f t="shared" si="1"/>
        <v/>
      </c>
      <c r="Y47" s="24"/>
      <c r="Z47" s="25" t="str">
        <f t="shared" si="2"/>
        <v/>
      </c>
      <c r="AA47" s="24"/>
      <c r="AB47" s="25" t="str">
        <f t="shared" si="3"/>
        <v/>
      </c>
      <c r="AC47" s="24"/>
      <c r="AD47" s="25" t="str">
        <f t="shared" si="4"/>
        <v/>
      </c>
      <c r="AG47">
        <f t="shared" si="5"/>
        <v>0</v>
      </c>
      <c r="AH47" s="26">
        <f t="shared" si="6"/>
        <v>0</v>
      </c>
      <c r="AI47" s="26">
        <f t="shared" si="15"/>
        <v>0</v>
      </c>
      <c r="AJ47" s="26">
        <f t="shared" si="7"/>
        <v>0</v>
      </c>
      <c r="AK47">
        <f t="shared" si="8"/>
        <v>0</v>
      </c>
    </row>
    <row r="48" spans="1:37" x14ac:dyDescent="0.2">
      <c r="A48" s="80"/>
      <c r="B48" s="91"/>
      <c r="C48" s="16"/>
      <c r="D48" s="16"/>
      <c r="E48" s="16"/>
      <c r="F48" s="17"/>
      <c r="G48" s="27"/>
      <c r="H48" s="18" t="str">
        <f t="shared" si="0"/>
        <v/>
      </c>
      <c r="I48" s="29"/>
      <c r="J48" s="82"/>
      <c r="K48" s="83"/>
      <c r="L48" s="20" t="str">
        <f t="shared" si="9"/>
        <v/>
      </c>
      <c r="M48" s="21" t="s">
        <v>19</v>
      </c>
      <c r="N48" s="20" t="str">
        <f t="shared" si="10"/>
        <v/>
      </c>
      <c r="O48" s="21" t="s">
        <v>19</v>
      </c>
      <c r="P48" s="20" t="str">
        <f t="shared" si="11"/>
        <v/>
      </c>
      <c r="Q48" s="21" t="s">
        <v>19</v>
      </c>
      <c r="R48" s="20" t="str">
        <f t="shared" si="12"/>
        <v/>
      </c>
      <c r="S48" s="21" t="s">
        <v>19</v>
      </c>
      <c r="T48" s="20" t="str">
        <f t="shared" si="13"/>
        <v/>
      </c>
      <c r="U48" s="22"/>
      <c r="V48" s="23" t="str">
        <f t="shared" si="14"/>
        <v/>
      </c>
      <c r="W48" s="24"/>
      <c r="X48" s="25" t="str">
        <f t="shared" si="1"/>
        <v/>
      </c>
      <c r="Y48" s="24"/>
      <c r="Z48" s="25" t="str">
        <f t="shared" si="2"/>
        <v/>
      </c>
      <c r="AA48" s="24"/>
      <c r="AB48" s="25" t="str">
        <f t="shared" si="3"/>
        <v/>
      </c>
      <c r="AC48" s="24"/>
      <c r="AD48" s="25" t="str">
        <f t="shared" si="4"/>
        <v/>
      </c>
      <c r="AG48">
        <f t="shared" si="5"/>
        <v>0</v>
      </c>
      <c r="AH48" s="26">
        <f t="shared" si="6"/>
        <v>0</v>
      </c>
      <c r="AI48" s="26">
        <f t="shared" si="15"/>
        <v>0</v>
      </c>
      <c r="AJ48" s="26">
        <f t="shared" si="7"/>
        <v>0</v>
      </c>
      <c r="AK48">
        <f t="shared" si="8"/>
        <v>0</v>
      </c>
    </row>
    <row r="49" spans="1:37" x14ac:dyDescent="0.2">
      <c r="A49" s="80"/>
      <c r="B49" s="81"/>
      <c r="C49" s="16"/>
      <c r="D49" s="16"/>
      <c r="E49" s="16"/>
      <c r="F49" s="17"/>
      <c r="G49" s="27"/>
      <c r="H49" s="18" t="str">
        <f t="shared" si="0"/>
        <v/>
      </c>
      <c r="I49" s="29"/>
      <c r="J49" s="82"/>
      <c r="K49" s="83"/>
      <c r="L49" s="20" t="str">
        <f t="shared" si="9"/>
        <v/>
      </c>
      <c r="M49" s="21" t="s">
        <v>19</v>
      </c>
      <c r="N49" s="20" t="str">
        <f t="shared" si="10"/>
        <v/>
      </c>
      <c r="O49" s="21" t="s">
        <v>19</v>
      </c>
      <c r="P49" s="20" t="str">
        <f t="shared" si="11"/>
        <v/>
      </c>
      <c r="Q49" s="21" t="s">
        <v>19</v>
      </c>
      <c r="R49" s="20" t="str">
        <f t="shared" si="12"/>
        <v/>
      </c>
      <c r="S49" s="21" t="s">
        <v>19</v>
      </c>
      <c r="T49" s="20" t="str">
        <f t="shared" si="13"/>
        <v/>
      </c>
      <c r="U49" s="22"/>
      <c r="V49" s="23" t="str">
        <f t="shared" si="14"/>
        <v/>
      </c>
      <c r="W49" s="24"/>
      <c r="X49" s="25" t="str">
        <f t="shared" si="1"/>
        <v/>
      </c>
      <c r="Y49" s="24"/>
      <c r="Z49" s="25" t="str">
        <f t="shared" si="2"/>
        <v/>
      </c>
      <c r="AA49" s="24"/>
      <c r="AB49" s="25" t="str">
        <f t="shared" si="3"/>
        <v/>
      </c>
      <c r="AC49" s="24"/>
      <c r="AD49" s="25" t="str">
        <f t="shared" si="4"/>
        <v/>
      </c>
      <c r="AG49">
        <f t="shared" si="5"/>
        <v>0</v>
      </c>
      <c r="AH49" s="26">
        <f t="shared" si="6"/>
        <v>0</v>
      </c>
      <c r="AI49" s="26">
        <f t="shared" si="15"/>
        <v>0</v>
      </c>
      <c r="AJ49" s="26">
        <f t="shared" si="7"/>
        <v>0</v>
      </c>
      <c r="AK49">
        <f t="shared" si="8"/>
        <v>0</v>
      </c>
    </row>
    <row r="50" spans="1:37" x14ac:dyDescent="0.2">
      <c r="A50" s="80"/>
      <c r="B50" s="81"/>
      <c r="C50" s="16"/>
      <c r="D50" s="16"/>
      <c r="E50" s="16"/>
      <c r="F50" s="17"/>
      <c r="G50" s="27"/>
      <c r="H50" s="18" t="str">
        <f t="shared" si="0"/>
        <v/>
      </c>
      <c r="I50" s="29"/>
      <c r="J50" s="82"/>
      <c r="K50" s="83"/>
      <c r="L50" s="20" t="str">
        <f t="shared" si="9"/>
        <v/>
      </c>
      <c r="M50" s="21" t="s">
        <v>19</v>
      </c>
      <c r="N50" s="20" t="str">
        <f t="shared" si="10"/>
        <v/>
      </c>
      <c r="O50" s="21" t="s">
        <v>19</v>
      </c>
      <c r="P50" s="20" t="str">
        <f t="shared" si="11"/>
        <v/>
      </c>
      <c r="Q50" s="21" t="s">
        <v>19</v>
      </c>
      <c r="R50" s="20" t="str">
        <f t="shared" si="12"/>
        <v/>
      </c>
      <c r="S50" s="21" t="s">
        <v>19</v>
      </c>
      <c r="T50" s="20" t="str">
        <f t="shared" si="13"/>
        <v/>
      </c>
      <c r="U50" s="22"/>
      <c r="V50" s="23" t="str">
        <f t="shared" si="14"/>
        <v/>
      </c>
      <c r="W50" s="24"/>
      <c r="X50" s="25" t="str">
        <f t="shared" si="1"/>
        <v/>
      </c>
      <c r="Y50" s="24"/>
      <c r="Z50" s="25" t="str">
        <f t="shared" si="2"/>
        <v/>
      </c>
      <c r="AA50" s="24"/>
      <c r="AB50" s="25" t="str">
        <f t="shared" si="3"/>
        <v/>
      </c>
      <c r="AC50" s="24"/>
      <c r="AD50" s="25" t="str">
        <f t="shared" si="4"/>
        <v/>
      </c>
      <c r="AG50">
        <f t="shared" si="5"/>
        <v>0</v>
      </c>
      <c r="AH50" s="26">
        <f t="shared" si="6"/>
        <v>0</v>
      </c>
      <c r="AI50" s="26">
        <f t="shared" si="15"/>
        <v>0</v>
      </c>
      <c r="AJ50" s="26">
        <f t="shared" si="7"/>
        <v>0</v>
      </c>
      <c r="AK50">
        <f t="shared" si="8"/>
        <v>0</v>
      </c>
    </row>
    <row r="51" spans="1:37" x14ac:dyDescent="0.2">
      <c r="A51" s="84"/>
      <c r="B51" s="85"/>
      <c r="C51" s="16"/>
      <c r="D51" s="16"/>
      <c r="E51" s="16"/>
      <c r="F51" s="17"/>
      <c r="G51" s="27"/>
      <c r="H51" s="18" t="str">
        <f t="shared" si="0"/>
        <v/>
      </c>
      <c r="I51" s="19"/>
      <c r="J51" s="82"/>
      <c r="K51" s="83"/>
      <c r="L51" s="20" t="str">
        <f t="shared" si="9"/>
        <v/>
      </c>
      <c r="M51" s="21" t="s">
        <v>19</v>
      </c>
      <c r="N51" s="20" t="str">
        <f t="shared" si="10"/>
        <v/>
      </c>
      <c r="O51" s="21" t="s">
        <v>19</v>
      </c>
      <c r="P51" s="20" t="str">
        <f t="shared" si="11"/>
        <v/>
      </c>
      <c r="Q51" s="21" t="s">
        <v>19</v>
      </c>
      <c r="R51" s="20" t="str">
        <f t="shared" si="12"/>
        <v/>
      </c>
      <c r="S51" s="21" t="s">
        <v>19</v>
      </c>
      <c r="T51" s="20" t="str">
        <f t="shared" si="13"/>
        <v/>
      </c>
      <c r="U51" s="22"/>
      <c r="V51" s="23" t="str">
        <f t="shared" si="14"/>
        <v/>
      </c>
      <c r="W51" s="24"/>
      <c r="X51" s="25" t="str">
        <f t="shared" si="1"/>
        <v/>
      </c>
      <c r="Y51" s="24"/>
      <c r="Z51" s="25" t="str">
        <f t="shared" si="2"/>
        <v/>
      </c>
      <c r="AA51" s="24"/>
      <c r="AB51" s="25" t="str">
        <f t="shared" si="3"/>
        <v/>
      </c>
      <c r="AC51" s="24"/>
      <c r="AD51" s="25" t="str">
        <f t="shared" si="4"/>
        <v/>
      </c>
      <c r="AG51">
        <f t="shared" si="5"/>
        <v>0</v>
      </c>
      <c r="AH51" s="26">
        <f t="shared" si="6"/>
        <v>0</v>
      </c>
      <c r="AI51" s="26">
        <f t="shared" si="15"/>
        <v>0</v>
      </c>
      <c r="AJ51" s="26">
        <f t="shared" si="7"/>
        <v>0</v>
      </c>
      <c r="AK51">
        <f t="shared" si="8"/>
        <v>0</v>
      </c>
    </row>
    <row r="52" spans="1:37" x14ac:dyDescent="0.2">
      <c r="A52" s="30"/>
      <c r="J52"/>
    </row>
    <row r="53" spans="1:37" ht="25.5" customHeight="1" x14ac:dyDescent="0.25">
      <c r="A53" s="38"/>
      <c r="B53" s="86" t="s">
        <v>18</v>
      </c>
      <c r="C53" s="87"/>
      <c r="D53" s="86" t="s">
        <v>17</v>
      </c>
      <c r="E53" s="88"/>
      <c r="F53" s="39"/>
      <c r="G53" s="89" t="s">
        <v>85</v>
      </c>
      <c r="H53" s="89" t="s">
        <v>86</v>
      </c>
      <c r="I53" s="69" t="s">
        <v>87</v>
      </c>
      <c r="J53" s="70"/>
      <c r="K53" s="73" t="s">
        <v>88</v>
      </c>
      <c r="L53" s="74"/>
      <c r="M53" s="74"/>
      <c r="N53" s="74"/>
      <c r="O53" s="74"/>
      <c r="P53" s="74"/>
      <c r="Q53" s="74"/>
      <c r="T53" s="75" t="s">
        <v>89</v>
      </c>
      <c r="U53" s="75"/>
      <c r="V53" s="75"/>
      <c r="W53" s="75"/>
      <c r="X53" s="75"/>
      <c r="Y53" s="75"/>
      <c r="Z53" s="75"/>
      <c r="AA53" s="75"/>
      <c r="AB53" s="75"/>
      <c r="AC53" s="75"/>
      <c r="AD53" s="75"/>
    </row>
    <row r="54" spans="1:37" ht="12.75" customHeight="1" x14ac:dyDescent="0.2">
      <c r="A54" s="40" t="s">
        <v>11</v>
      </c>
      <c r="B54" s="41" t="s">
        <v>15</v>
      </c>
      <c r="C54" s="41" t="s">
        <v>14</v>
      </c>
      <c r="D54" s="42" t="s">
        <v>11</v>
      </c>
      <c r="E54" s="43" t="s">
        <v>10</v>
      </c>
      <c r="F54" s="44" t="s">
        <v>13</v>
      </c>
      <c r="G54" s="90"/>
      <c r="H54" s="90"/>
      <c r="I54" s="71"/>
      <c r="J54" s="72"/>
      <c r="K54" s="45" t="s">
        <v>12</v>
      </c>
      <c r="L54" s="76" t="s">
        <v>11</v>
      </c>
      <c r="M54" s="76"/>
      <c r="N54" s="76"/>
      <c r="O54" s="77" t="s">
        <v>10</v>
      </c>
      <c r="P54" s="77"/>
      <c r="Q54" s="77"/>
      <c r="T54" s="75"/>
      <c r="U54" s="75"/>
      <c r="V54" s="75"/>
      <c r="W54" s="75"/>
      <c r="X54" s="75"/>
      <c r="Y54" s="75"/>
      <c r="Z54" s="75"/>
      <c r="AA54" s="75"/>
      <c r="AB54" s="75"/>
      <c r="AC54" s="75"/>
      <c r="AD54" s="75"/>
    </row>
    <row r="55" spans="1:37" ht="15" x14ac:dyDescent="0.25">
      <c r="A55" s="24"/>
      <c r="B55" s="46">
        <f>DATE($U$68,1,1)</f>
        <v>44562</v>
      </c>
      <c r="C55" s="46">
        <f>DATE($U$68,1,31)</f>
        <v>44592</v>
      </c>
      <c r="D55" s="47">
        <f t="shared" ref="D55:D66" si="16">IF(AND(B55&gt;0,C55&gt;0),((C55+1)-B55),0)</f>
        <v>31</v>
      </c>
      <c r="E55" s="48">
        <f>D55</f>
        <v>31</v>
      </c>
      <c r="F55" s="49"/>
      <c r="G55" s="50">
        <f>NETWORKDAYS(B55,C55)-F55</f>
        <v>21</v>
      </c>
      <c r="H55" s="49"/>
      <c r="I55" s="61">
        <f>IF((D55)&lt;(G55+H55),"too many days",(G55+H55))</f>
        <v>21</v>
      </c>
      <c r="J55" s="62"/>
      <c r="K55" s="49"/>
      <c r="L55" s="61">
        <f>ROUND(IF(I55&gt;0,I55*K55*0.01,0),0)</f>
        <v>0</v>
      </c>
      <c r="M55" s="61"/>
      <c r="N55" s="61"/>
      <c r="O55" s="61">
        <f>L55</f>
        <v>0</v>
      </c>
      <c r="P55" s="61"/>
      <c r="Q55" s="61"/>
      <c r="T55" s="78" t="s">
        <v>16</v>
      </c>
      <c r="U55" s="78"/>
      <c r="V55" s="51"/>
      <c r="W55" s="51"/>
      <c r="X55" s="51"/>
      <c r="Y55" s="51"/>
      <c r="Z55" s="51"/>
      <c r="AA55" s="51"/>
      <c r="AB55" s="51"/>
      <c r="AC55" s="51"/>
      <c r="AD55" s="51"/>
    </row>
    <row r="56" spans="1:37" x14ac:dyDescent="0.2">
      <c r="A56" s="24"/>
      <c r="B56" s="46">
        <f>DATE($U$68,2,1)</f>
        <v>44593</v>
      </c>
      <c r="C56" s="46">
        <f>DATE($U$68,2,28)</f>
        <v>44620</v>
      </c>
      <c r="D56" s="47">
        <f t="shared" si="16"/>
        <v>28</v>
      </c>
      <c r="E56" s="48">
        <f t="shared" ref="E56:E66" si="17">E55+D56</f>
        <v>59</v>
      </c>
      <c r="F56" s="49"/>
      <c r="G56" s="50">
        <f t="shared" ref="G56:G66" si="18">NETWORKDAYS(B56,C56)-F56</f>
        <v>20</v>
      </c>
      <c r="H56" s="49"/>
      <c r="I56" s="61">
        <f t="shared" ref="I56:I66" si="19">IF((D56)&lt;(G56+H56),"too many days",(G56+H56))</f>
        <v>20</v>
      </c>
      <c r="J56" s="62"/>
      <c r="K56" s="49"/>
      <c r="L56" s="61">
        <f t="shared" ref="L56:L66" si="20">ROUND(IF(I56&gt;0,I56*K56*0.01,0),0)</f>
        <v>0</v>
      </c>
      <c r="M56" s="61"/>
      <c r="N56" s="61"/>
      <c r="O56" s="61">
        <f>L56+O55</f>
        <v>0</v>
      </c>
      <c r="P56" s="61"/>
      <c r="Q56" s="61"/>
      <c r="T56" s="79"/>
      <c r="U56" s="79"/>
      <c r="V56" s="79"/>
      <c r="W56" s="79"/>
      <c r="X56" s="79"/>
      <c r="Y56" s="79"/>
      <c r="Z56" s="79"/>
      <c r="AA56" s="79"/>
      <c r="AB56" s="79"/>
      <c r="AC56" s="79"/>
      <c r="AD56" s="79"/>
    </row>
    <row r="57" spans="1:37" x14ac:dyDescent="0.2">
      <c r="A57" s="24"/>
      <c r="B57" s="46">
        <f>DATE($U$68,3,1)</f>
        <v>44621</v>
      </c>
      <c r="C57" s="46">
        <f>DATE($U$68,3,31)</f>
        <v>44651</v>
      </c>
      <c r="D57" s="47">
        <f t="shared" si="16"/>
        <v>31</v>
      </c>
      <c r="E57" s="48">
        <f t="shared" si="17"/>
        <v>90</v>
      </c>
      <c r="F57" s="49"/>
      <c r="G57" s="50">
        <f t="shared" si="18"/>
        <v>23</v>
      </c>
      <c r="H57" s="49"/>
      <c r="I57" s="61">
        <f t="shared" si="19"/>
        <v>23</v>
      </c>
      <c r="J57" s="62"/>
      <c r="K57" s="49"/>
      <c r="L57" s="61">
        <f t="shared" si="20"/>
        <v>0</v>
      </c>
      <c r="M57" s="61"/>
      <c r="N57" s="61"/>
      <c r="O57" s="61">
        <f t="shared" ref="O57:O66" si="21">L57+O56</f>
        <v>0</v>
      </c>
      <c r="P57" s="61"/>
      <c r="Q57" s="61"/>
      <c r="T57" s="79"/>
      <c r="U57" s="79"/>
      <c r="V57" s="79"/>
      <c r="W57" s="79"/>
      <c r="X57" s="79"/>
      <c r="Y57" s="79"/>
      <c r="Z57" s="79"/>
      <c r="AA57" s="79"/>
      <c r="AB57" s="79"/>
      <c r="AC57" s="79"/>
      <c r="AD57" s="79"/>
    </row>
    <row r="58" spans="1:37" x14ac:dyDescent="0.2">
      <c r="A58" s="24"/>
      <c r="B58" s="46">
        <f>DATE($U$68,4,1)</f>
        <v>44652</v>
      </c>
      <c r="C58" s="46">
        <f>DATE($U$68,4,30)</f>
        <v>44681</v>
      </c>
      <c r="D58" s="47">
        <f t="shared" si="16"/>
        <v>30</v>
      </c>
      <c r="E58" s="48">
        <f t="shared" si="17"/>
        <v>120</v>
      </c>
      <c r="F58" s="49"/>
      <c r="G58" s="50">
        <f t="shared" si="18"/>
        <v>21</v>
      </c>
      <c r="H58" s="49"/>
      <c r="I58" s="61">
        <f t="shared" si="19"/>
        <v>21</v>
      </c>
      <c r="J58" s="62"/>
      <c r="K58" s="49"/>
      <c r="L58" s="61">
        <f t="shared" si="20"/>
        <v>0</v>
      </c>
      <c r="M58" s="61"/>
      <c r="N58" s="61"/>
      <c r="O58" s="61">
        <f t="shared" si="21"/>
        <v>0</v>
      </c>
      <c r="P58" s="61"/>
      <c r="Q58" s="61"/>
      <c r="T58" s="79"/>
      <c r="U58" s="79"/>
      <c r="V58" s="79"/>
      <c r="W58" s="79"/>
      <c r="X58" s="79"/>
      <c r="Y58" s="79"/>
      <c r="Z58" s="79"/>
      <c r="AA58" s="79"/>
      <c r="AB58" s="79"/>
      <c r="AC58" s="79"/>
      <c r="AD58" s="79"/>
    </row>
    <row r="59" spans="1:37" x14ac:dyDescent="0.2">
      <c r="A59" s="24"/>
      <c r="B59" s="46">
        <f>DATE($U$68,5,1)</f>
        <v>44682</v>
      </c>
      <c r="C59" s="46">
        <f>DATE($U$68,5,31)</f>
        <v>44712</v>
      </c>
      <c r="D59" s="47">
        <f t="shared" si="16"/>
        <v>31</v>
      </c>
      <c r="E59" s="48">
        <f t="shared" si="17"/>
        <v>151</v>
      </c>
      <c r="F59" s="49"/>
      <c r="G59" s="50">
        <f t="shared" si="18"/>
        <v>22</v>
      </c>
      <c r="H59" s="49"/>
      <c r="I59" s="61">
        <f t="shared" si="19"/>
        <v>22</v>
      </c>
      <c r="J59" s="62"/>
      <c r="K59" s="49"/>
      <c r="L59" s="61">
        <f t="shared" si="20"/>
        <v>0</v>
      </c>
      <c r="M59" s="61"/>
      <c r="N59" s="61"/>
      <c r="O59" s="61">
        <f t="shared" si="21"/>
        <v>0</v>
      </c>
      <c r="P59" s="61"/>
      <c r="Q59" s="61"/>
      <c r="T59" s="79"/>
      <c r="U59" s="79"/>
      <c r="V59" s="79"/>
      <c r="W59" s="79"/>
      <c r="X59" s="79"/>
      <c r="Y59" s="79"/>
      <c r="Z59" s="79"/>
      <c r="AA59" s="79"/>
      <c r="AB59" s="79"/>
      <c r="AC59" s="79"/>
      <c r="AD59" s="79"/>
    </row>
    <row r="60" spans="1:37" x14ac:dyDescent="0.2">
      <c r="A60" s="24"/>
      <c r="B60" s="46">
        <f>DATE($U$68,6,1)</f>
        <v>44713</v>
      </c>
      <c r="C60" s="46">
        <f>DATE($U$68,6,30)</f>
        <v>44742</v>
      </c>
      <c r="D60" s="47">
        <f t="shared" si="16"/>
        <v>30</v>
      </c>
      <c r="E60" s="48">
        <f t="shared" si="17"/>
        <v>181</v>
      </c>
      <c r="F60" s="49"/>
      <c r="G60" s="50">
        <f t="shared" si="18"/>
        <v>22</v>
      </c>
      <c r="H60" s="49"/>
      <c r="I60" s="61">
        <f t="shared" si="19"/>
        <v>22</v>
      </c>
      <c r="J60" s="62"/>
      <c r="K60" s="49"/>
      <c r="L60" s="61">
        <f t="shared" si="20"/>
        <v>0</v>
      </c>
      <c r="M60" s="61"/>
      <c r="N60" s="61"/>
      <c r="O60" s="61">
        <f t="shared" si="21"/>
        <v>0</v>
      </c>
      <c r="P60" s="61"/>
      <c r="Q60" s="61"/>
      <c r="T60" s="79"/>
      <c r="U60" s="79"/>
      <c r="V60" s="79"/>
      <c r="W60" s="79"/>
      <c r="X60" s="79"/>
      <c r="Y60" s="79"/>
      <c r="Z60" s="79"/>
      <c r="AA60" s="79"/>
      <c r="AB60" s="79"/>
      <c r="AC60" s="79"/>
      <c r="AD60" s="79"/>
    </row>
    <row r="61" spans="1:37" x14ac:dyDescent="0.2">
      <c r="A61" s="24"/>
      <c r="B61" s="46">
        <f>DATE($U$68,7,1)</f>
        <v>44743</v>
      </c>
      <c r="C61" s="46">
        <f>DATE($U$68,7,31)</f>
        <v>44773</v>
      </c>
      <c r="D61" s="47">
        <f t="shared" si="16"/>
        <v>31</v>
      </c>
      <c r="E61" s="48">
        <f t="shared" si="17"/>
        <v>212</v>
      </c>
      <c r="F61" s="49"/>
      <c r="G61" s="50">
        <f t="shared" si="18"/>
        <v>21</v>
      </c>
      <c r="H61" s="49"/>
      <c r="I61" s="61">
        <f t="shared" si="19"/>
        <v>21</v>
      </c>
      <c r="J61" s="62"/>
      <c r="K61" s="49"/>
      <c r="L61" s="61">
        <f t="shared" si="20"/>
        <v>0</v>
      </c>
      <c r="M61" s="61"/>
      <c r="N61" s="61"/>
      <c r="O61" s="61">
        <f t="shared" si="21"/>
        <v>0</v>
      </c>
      <c r="P61" s="61"/>
      <c r="Q61" s="61"/>
      <c r="T61" s="79"/>
      <c r="U61" s="79"/>
      <c r="V61" s="79"/>
      <c r="W61" s="79"/>
      <c r="X61" s="79"/>
      <c r="Y61" s="79"/>
      <c r="Z61" s="79"/>
      <c r="AA61" s="79"/>
      <c r="AB61" s="79"/>
      <c r="AC61" s="79"/>
      <c r="AD61" s="79"/>
    </row>
    <row r="62" spans="1:37" ht="12.75" customHeight="1" x14ac:dyDescent="0.2">
      <c r="A62" s="24"/>
      <c r="B62" s="46">
        <f>DATE($U$68,8,1)</f>
        <v>44774</v>
      </c>
      <c r="C62" s="46">
        <f>DATE($U$68,8,31)</f>
        <v>44804</v>
      </c>
      <c r="D62" s="47">
        <f t="shared" si="16"/>
        <v>31</v>
      </c>
      <c r="E62" s="48">
        <f t="shared" si="17"/>
        <v>243</v>
      </c>
      <c r="F62" s="49"/>
      <c r="G62" s="50">
        <f t="shared" si="18"/>
        <v>23</v>
      </c>
      <c r="H62" s="49"/>
      <c r="I62" s="61">
        <f t="shared" si="19"/>
        <v>23</v>
      </c>
      <c r="J62" s="62"/>
      <c r="K62" s="49"/>
      <c r="L62" s="61">
        <f t="shared" si="20"/>
        <v>0</v>
      </c>
      <c r="M62" s="61"/>
      <c r="N62" s="61"/>
      <c r="O62" s="61">
        <f t="shared" si="21"/>
        <v>0</v>
      </c>
      <c r="P62" s="61"/>
      <c r="Q62" s="61"/>
      <c r="T62" s="79"/>
      <c r="U62" s="79"/>
      <c r="V62" s="79"/>
      <c r="W62" s="79"/>
      <c r="X62" s="79"/>
      <c r="Y62" s="79"/>
      <c r="Z62" s="79"/>
      <c r="AA62" s="79"/>
      <c r="AB62" s="79"/>
      <c r="AC62" s="79"/>
      <c r="AD62" s="79"/>
    </row>
    <row r="63" spans="1:37" ht="12.75" customHeight="1" x14ac:dyDescent="0.2">
      <c r="A63" s="24"/>
      <c r="B63" s="46">
        <f>DATE($U$68,9,1)</f>
        <v>44805</v>
      </c>
      <c r="C63" s="46">
        <f>DATE($U$68,9,30)</f>
        <v>44834</v>
      </c>
      <c r="D63" s="47">
        <f t="shared" si="16"/>
        <v>30</v>
      </c>
      <c r="E63" s="48">
        <f t="shared" si="17"/>
        <v>273</v>
      </c>
      <c r="F63" s="49"/>
      <c r="G63" s="50">
        <f t="shared" si="18"/>
        <v>22</v>
      </c>
      <c r="H63" s="49"/>
      <c r="I63" s="61">
        <f t="shared" si="19"/>
        <v>22</v>
      </c>
      <c r="J63" s="62"/>
      <c r="K63" s="49"/>
      <c r="L63" s="61">
        <f t="shared" si="20"/>
        <v>0</v>
      </c>
      <c r="M63" s="61"/>
      <c r="N63" s="61"/>
      <c r="O63" s="61">
        <f t="shared" si="21"/>
        <v>0</v>
      </c>
      <c r="P63" s="61"/>
      <c r="Q63" s="61"/>
      <c r="T63" s="66" t="s">
        <v>83</v>
      </c>
      <c r="U63" s="66"/>
      <c r="V63" s="66"/>
      <c r="W63" s="66"/>
      <c r="X63" s="66"/>
    </row>
    <row r="64" spans="1:37" x14ac:dyDescent="0.2">
      <c r="A64" s="24"/>
      <c r="B64" s="46">
        <f>DATE($U$68,10,1)</f>
        <v>44835</v>
      </c>
      <c r="C64" s="46">
        <f>DATE($U$68,10,31)</f>
        <v>44865</v>
      </c>
      <c r="D64" s="47">
        <f t="shared" si="16"/>
        <v>31</v>
      </c>
      <c r="E64" s="48">
        <f t="shared" si="17"/>
        <v>304</v>
      </c>
      <c r="F64" s="49"/>
      <c r="G64" s="50">
        <f t="shared" si="18"/>
        <v>21</v>
      </c>
      <c r="H64" s="49"/>
      <c r="I64" s="61">
        <f t="shared" si="19"/>
        <v>21</v>
      </c>
      <c r="J64" s="62"/>
      <c r="K64" s="49"/>
      <c r="L64" s="61">
        <f t="shared" si="20"/>
        <v>0</v>
      </c>
      <c r="M64" s="61"/>
      <c r="N64" s="61"/>
      <c r="O64" s="61">
        <f t="shared" si="21"/>
        <v>0</v>
      </c>
      <c r="P64" s="61"/>
      <c r="Q64" s="61"/>
      <c r="U64" s="52" t="s">
        <v>90</v>
      </c>
      <c r="W64" s="53"/>
      <c r="X64" s="63">
        <f>E66</f>
        <v>365</v>
      </c>
      <c r="Y64" s="63"/>
      <c r="Z64" s="63"/>
    </row>
    <row r="65" spans="1:30" ht="12.75" customHeight="1" x14ac:dyDescent="0.2">
      <c r="A65" s="24"/>
      <c r="B65" s="46">
        <f>DATE($U$68,11,1)</f>
        <v>44866</v>
      </c>
      <c r="C65" s="46">
        <f>DATE($U$68,11,30)</f>
        <v>44895</v>
      </c>
      <c r="D65" s="47">
        <f t="shared" si="16"/>
        <v>30</v>
      </c>
      <c r="E65" s="48">
        <f t="shared" si="17"/>
        <v>334</v>
      </c>
      <c r="F65" s="49"/>
      <c r="G65" s="50">
        <f t="shared" si="18"/>
        <v>22</v>
      </c>
      <c r="H65" s="49"/>
      <c r="I65" s="61">
        <f t="shared" si="19"/>
        <v>22</v>
      </c>
      <c r="J65" s="62"/>
      <c r="K65" s="49"/>
      <c r="L65" s="61">
        <f t="shared" si="20"/>
        <v>0</v>
      </c>
      <c r="M65" s="61"/>
      <c r="N65" s="61"/>
      <c r="O65" s="61">
        <f t="shared" si="21"/>
        <v>0</v>
      </c>
      <c r="P65" s="61"/>
      <c r="Q65" s="61"/>
      <c r="U65" s="52" t="s">
        <v>91</v>
      </c>
      <c r="W65" s="53"/>
      <c r="X65" s="63">
        <f>O66</f>
        <v>0</v>
      </c>
      <c r="Y65" s="63"/>
      <c r="Z65" s="63"/>
      <c r="AB65" s="67" t="s">
        <v>76</v>
      </c>
      <c r="AC65" s="67"/>
      <c r="AD65" s="67"/>
    </row>
    <row r="66" spans="1:30" x14ac:dyDescent="0.2">
      <c r="A66" s="24"/>
      <c r="B66" s="46">
        <f>DATE($U$68,12,1)</f>
        <v>44896</v>
      </c>
      <c r="C66" s="46">
        <f>DATE($U$68,12,31)</f>
        <v>44926</v>
      </c>
      <c r="D66" s="47">
        <f t="shared" si="16"/>
        <v>31</v>
      </c>
      <c r="E66" s="48">
        <f t="shared" si="17"/>
        <v>365</v>
      </c>
      <c r="F66" s="49"/>
      <c r="G66" s="50">
        <f t="shared" si="18"/>
        <v>22</v>
      </c>
      <c r="H66" s="49"/>
      <c r="I66" s="61">
        <f t="shared" si="19"/>
        <v>22</v>
      </c>
      <c r="J66" s="62"/>
      <c r="K66" s="49"/>
      <c r="L66" s="61">
        <f t="shared" si="20"/>
        <v>0</v>
      </c>
      <c r="M66" s="61"/>
      <c r="N66" s="61"/>
      <c r="O66" s="61">
        <f t="shared" si="21"/>
        <v>0</v>
      </c>
      <c r="P66" s="61"/>
      <c r="Q66" s="61"/>
      <c r="U66" s="52" t="s">
        <v>0</v>
      </c>
      <c r="W66" s="54"/>
      <c r="X66" s="64"/>
      <c r="Y66" s="64"/>
      <c r="Z66" s="64"/>
      <c r="AB66" s="68"/>
      <c r="AC66" s="68"/>
      <c r="AD66" s="68"/>
    </row>
    <row r="67" spans="1:30" ht="12" customHeight="1" x14ac:dyDescent="0.25">
      <c r="B67" s="55"/>
    </row>
    <row r="68" spans="1:30" ht="15" x14ac:dyDescent="0.25">
      <c r="B68" s="52"/>
      <c r="C68" s="52"/>
      <c r="D68" s="52"/>
      <c r="E68" s="52"/>
      <c r="F68" s="52"/>
      <c r="G68" s="52"/>
      <c r="H68" s="52"/>
      <c r="I68" s="65" t="s">
        <v>78</v>
      </c>
      <c r="J68" s="65"/>
      <c r="K68" s="60" t="s">
        <v>75</v>
      </c>
      <c r="L68" s="60"/>
      <c r="M68" s="60"/>
      <c r="N68" s="60"/>
      <c r="O68" s="60"/>
      <c r="P68" s="60"/>
      <c r="Q68" s="60"/>
      <c r="R68" s="60"/>
      <c r="S68" s="60"/>
      <c r="T68" s="60"/>
      <c r="U68" s="56">
        <v>2022</v>
      </c>
      <c r="V68" s="52"/>
      <c r="W68" s="52"/>
      <c r="X68" s="52"/>
      <c r="Y68" s="52"/>
      <c r="Z68" s="52"/>
      <c r="AA68" s="52"/>
      <c r="AB68" s="52"/>
      <c r="AC68" s="52"/>
      <c r="AD68" s="52"/>
    </row>
    <row r="69" spans="1:30" x14ac:dyDescent="0.2">
      <c r="A69" s="31"/>
      <c r="B69" s="31"/>
      <c r="C69" s="31"/>
    </row>
    <row r="70" spans="1:30" x14ac:dyDescent="0.2">
      <c r="A70" s="31"/>
      <c r="B70" s="31"/>
      <c r="C70" s="31"/>
    </row>
    <row r="71" spans="1:30" x14ac:dyDescent="0.2">
      <c r="A71" s="31"/>
      <c r="B71" s="31"/>
      <c r="C71" s="31"/>
    </row>
    <row r="72" spans="1:30" x14ac:dyDescent="0.2">
      <c r="A72" s="31"/>
      <c r="B72" s="31"/>
      <c r="C72" s="31"/>
    </row>
    <row r="73" spans="1:30" x14ac:dyDescent="0.2">
      <c r="A73" s="31"/>
      <c r="B73" s="31"/>
      <c r="C73" s="31"/>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A53:D53 A54:F54 O54:O66 L55:L66">
    <cfRule type="expression" dxfId="9" priority="12">
      <formula>NOT(CELL("Protect",A53))</formula>
    </cfRule>
  </conditionalFormatting>
  <conditionalFormatting sqref="A55:H66">
    <cfRule type="expression" dxfId="8" priority="5">
      <formula>NOT(CELL("Protect",A55))</formula>
    </cfRule>
  </conditionalFormatting>
  <conditionalFormatting sqref="A4:J5">
    <cfRule type="expression" dxfId="7" priority="1">
      <formula>NOT(CELL("Protect",A4))</formula>
    </cfRule>
  </conditionalFormatting>
  <conditionalFormatting sqref="A1:AD3 W4:AA5 A6:AD52">
    <cfRule type="expression" dxfId="6" priority="14">
      <formula>NOT(CELL("Protect",A1))</formula>
    </cfRule>
  </conditionalFormatting>
  <conditionalFormatting sqref="F53:I53">
    <cfRule type="expression" dxfId="5" priority="8">
      <formula>NOT(CELL("Protect",F53))</formula>
    </cfRule>
  </conditionalFormatting>
  <conditionalFormatting sqref="K53:K66">
    <cfRule type="expression" dxfId="4" priority="11">
      <formula>NOT(CELL("Protect",K53))</formula>
    </cfRule>
  </conditionalFormatting>
  <conditionalFormatting sqref="R63:S65 A67:AD68">
    <cfRule type="expression" dxfId="3" priority="13">
      <formula>NOT(CELL("Protect",A63))</formula>
    </cfRule>
  </conditionalFormatting>
  <conditionalFormatting sqref="R53:T53">
    <cfRule type="expression" dxfId="2" priority="3">
      <formula>NOT(CELL("Protect",R53))</formula>
    </cfRule>
  </conditionalFormatting>
  <conditionalFormatting sqref="T55:T56 T63 U64:U66 X64:X66 AB65:AB66">
    <cfRule type="expression" dxfId="1" priority="4">
      <formula>NOT(CELL("Protect",T55))</formula>
    </cfRule>
  </conditionalFormatting>
  <conditionalFormatting sqref="AF63:AF65">
    <cfRule type="expression" dxfId="0" priority="6">
      <formula>NOT(CELL("Protect",AF63))</formula>
    </cfRule>
  </conditionalFormatting>
  <hyperlinks>
    <hyperlink ref="J30:K31" r:id="rId1" display="Production Rate" xr:uid="{5E3E8CAC-34ED-4EC9-8105-CC801B962DBC}"/>
    <hyperlink ref="K53:M53" r:id="rId2" location="fd19-10a30.2" display="Probable Working Days" xr:uid="{98431D8B-93DB-4CB5-84D4-FF46E1893B68}"/>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7409" r:id="rId5" name="Check Box 1">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7410" r:id="rId6" name="Check Box 2">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7411" r:id="rId7" name="Check Box 3">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mc:AlternateContent xmlns:mc="http://schemas.openxmlformats.org/markup-compatibility/2006">
          <mc:Choice Requires="x14">
            <control shapeId="17412" r:id="rId8" name="Check Box 4">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7413" r:id="rId9" name="Check Box 5">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7414" r:id="rId10" name="Check Box 6">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mc:AlternateContent xmlns:mc="http://schemas.openxmlformats.org/markup-compatibility/2006">
          <mc:Choice Requires="x14">
            <control shapeId="17415" r:id="rId11" name="Check Box 7">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7416" r:id="rId12" name="Check Box 8">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7417" r:id="rId13" name="Check Box 9">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mc:AlternateContent xmlns:mc="http://schemas.openxmlformats.org/markup-compatibility/2006">
          <mc:Choice Requires="x14">
            <control shapeId="17418" r:id="rId14" name="Check Box 10">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17419" r:id="rId15" name="Check Box 11">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17420" r:id="rId16" name="Check Box 12">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84e99397d58fb10d4eb13022cdaac12">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1130da5a4dba49e90a4d167926946bc3"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61BC1924-40B5-48B4-B557-4486448E772D}">
  <ds:schemaRefs>
    <ds:schemaRef ds:uri="http://schemas.microsoft.com/sharepoint/v3/contenttype/forms"/>
  </ds:schemaRefs>
</ds:datastoreItem>
</file>

<file path=customXml/itemProps2.xml><?xml version="1.0" encoding="utf-8"?>
<ds:datastoreItem xmlns:ds="http://schemas.openxmlformats.org/officeDocument/2006/customXml" ds:itemID="{852218E6-2D88-488C-A9D6-B6799EF34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b72882-1d02-4704-8464-4e9c6e9dc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E8CC4A-A2F5-4754-AA65-64978F70CA67}">
  <ds:schemaRefs>
    <ds:schemaRef ds:uri="http://purl.org/dc/elements/1.1/"/>
    <ds:schemaRef ds:uri="http://schemas.microsoft.com/office/2006/metadata/properties"/>
    <ds:schemaRef ds:uri="http://schemas.microsoft.com/sharepoint/v3"/>
    <ds:schemaRef ds:uri="a8b72882-1d02-4704-8464-4e9c6e9dc5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Blank Time Chart</vt:lpstr>
      <vt:lpstr>Example</vt:lpstr>
      <vt:lpstr>Blank Time Chart (Utility-RR)</vt:lpstr>
      <vt:lpstr>Blank 2</vt:lpstr>
      <vt:lpstr>Blank 3</vt:lpstr>
      <vt:lpstr>Blank 4</vt:lpstr>
      <vt:lpstr>Blank 5</vt:lpstr>
      <vt:lpstr>'Blank Time Chart'!Print_Area</vt:lpstr>
      <vt:lpstr>'Blank Time Chart (Utility-RR)'!Print_Area</vt:lpstr>
      <vt:lpstr>Example!Print_Area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Abramson, Jeff</cp:lastModifiedBy>
  <cp:lastPrinted>2009-10-15T15:29:24Z</cp:lastPrinted>
  <dcterms:created xsi:type="dcterms:W3CDTF">2009-08-17T17:00:35Z</dcterms:created>
  <dcterms:modified xsi:type="dcterms:W3CDTF">2024-11-26T18:07:51Z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