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680" windowWidth="14865" windowHeight="8835"/>
  </bookViews>
  <sheets>
    <sheet name="Intersection Crash Rate" sheetId="1" r:id="rId1"/>
    <sheet name="Segment Crash Rate" sheetId="2" r:id="rId2"/>
  </sheets>
  <definedNames>
    <definedName name="_xlnm.Print_Area" localSheetId="0">'Intersection Crash Rate'!$A$1:$G$28</definedName>
    <definedName name="_xlnm.Print_Area" localSheetId="1">'Segment Crash Rate'!$B$2:$Z$45</definedName>
    <definedName name="Print_Area_MI">#REF!</definedName>
  </definedNames>
  <calcPr calcId="125725"/>
</workbook>
</file>

<file path=xl/calcChain.xml><?xml version="1.0" encoding="utf-8"?>
<calcChain xmlns="http://schemas.openxmlformats.org/spreadsheetml/2006/main">
  <c r="Y28" i="2"/>
  <c r="X28"/>
  <c r="W28"/>
  <c r="V28"/>
  <c r="U28"/>
  <c r="T28"/>
  <c r="S28"/>
  <c r="R28"/>
  <c r="Q28"/>
  <c r="P28"/>
  <c r="O28"/>
  <c r="N28"/>
  <c r="M28"/>
  <c r="L28"/>
  <c r="H41"/>
  <c r="H39"/>
  <c r="E19" i="1"/>
  <c r="F14" s="1"/>
  <c r="G22" i="2"/>
  <c r="H33" s="1"/>
  <c r="H37"/>
  <c r="H35"/>
  <c r="H31"/>
  <c r="F24" i="1" l="1"/>
  <c r="F15"/>
  <c r="F20"/>
  <c r="F19"/>
  <c r="H17" i="2"/>
  <c r="H22" l="1"/>
  <c r="H23"/>
  <c r="H20"/>
  <c r="H29"/>
  <c r="H21"/>
  <c r="H18"/>
  <c r="H19"/>
</calcChain>
</file>

<file path=xl/sharedStrings.xml><?xml version="1.0" encoding="utf-8"?>
<sst xmlns="http://schemas.openxmlformats.org/spreadsheetml/2006/main" count="124" uniqueCount="84">
  <si>
    <t>Intersection/Spot Location Annual Crash Rate Formula:</t>
  </si>
  <si>
    <t>Annual Crash Rate (Crashes/Million Entering Vehicles) = Total Crashes/Year X 1,000,000/(ADT X 365)</t>
  </si>
  <si>
    <t>NOTE:</t>
  </si>
  <si>
    <t>When the annual number of crashes at an intersection or spot location exceeds a rate of</t>
  </si>
  <si>
    <t>1.5 crashes per million entering vehicles, a potential safety improvement may be warranted.</t>
  </si>
  <si>
    <t>Highway:</t>
  </si>
  <si>
    <t>Description:</t>
  </si>
  <si>
    <t>Number of Years (n):</t>
  </si>
  <si>
    <t xml:space="preserve"> </t>
  </si>
  <si>
    <t>Total Number of Crashes:</t>
  </si>
  <si>
    <t xml:space="preserve">   Total Number of FAT Crashes:</t>
  </si>
  <si>
    <t xml:space="preserve">   Total Number of INJ Crashes:</t>
  </si>
  <si>
    <t xml:space="preserve">   Total Number of PD Crashes:</t>
  </si>
  <si>
    <t>Average Daily Traffic (ADT):</t>
  </si>
  <si>
    <t>Average Yearly Total Crash Rate:</t>
  </si>
  <si>
    <t>(total crashes/n) * 1000000 / (entering adt * 365 )</t>
  </si>
  <si>
    <t>Segment Crash Rate Worksheet</t>
  </si>
  <si>
    <t>Urban Streets</t>
  </si>
  <si>
    <t>County Trunks</t>
  </si>
  <si>
    <t>Year</t>
  </si>
  <si>
    <t>Total</t>
  </si>
  <si>
    <t>Fatal</t>
  </si>
  <si>
    <t>Project ID:</t>
  </si>
  <si>
    <t>Legend:</t>
  </si>
  <si>
    <t>Total = Total Crashes per 100 million vehicle miles</t>
  </si>
  <si>
    <t>Segment Length (Miles):</t>
  </si>
  <si>
    <t>Fatal = Fatal Crashes per 100 million vehicle miles</t>
  </si>
  <si>
    <t>(total crashes/n) * 100000000 / (adt * 365 * length)</t>
  </si>
  <si>
    <t>Average Yearly Fatal Crash Rate:</t>
  </si>
  <si>
    <t>(FAT crashes/n) * 100000000 / (adt * 365 * length)</t>
  </si>
  <si>
    <t>(INJ crashes/n) * 100000000 / (adt * 365 * length)</t>
  </si>
  <si>
    <t>Intersection:</t>
  </si>
  <si>
    <t>Average Entering Vehicles:</t>
  </si>
  <si>
    <t>Ave.</t>
  </si>
  <si>
    <t>.</t>
  </si>
  <si>
    <t xml:space="preserve">   Total Number of Type A Crashes:</t>
  </si>
  <si>
    <t xml:space="preserve">   Total Number of Type B Crashes:</t>
  </si>
  <si>
    <t xml:space="preserve">   Total Number of Type C Crashes:</t>
  </si>
  <si>
    <t>A</t>
  </si>
  <si>
    <t>B</t>
  </si>
  <si>
    <t>C</t>
  </si>
  <si>
    <t>A = Type A Injuries per 100 million vehicle miles</t>
  </si>
  <si>
    <t>B = Type B Injuries per 100 million vehicle miles</t>
  </si>
  <si>
    <t>C = Type B Injuries per 100 million vehicle miles</t>
  </si>
  <si>
    <t>Average Yearly Injury Crash Rate:</t>
  </si>
  <si>
    <t>Average Yearly Type A Crash Rate:</t>
  </si>
  <si>
    <t>Average Yearly Type B Crash Rate:</t>
  </si>
  <si>
    <t>Average Yearly Type C Crash Rate:</t>
  </si>
  <si>
    <t>(total Type A crashes/n) * 100000000 / (adt * 365 * length)</t>
  </si>
  <si>
    <t>(total Type B crashes/n) * 100000000 / (adt * 365 * length)</t>
  </si>
  <si>
    <t>(total Type C crashes/n) * 100000000 / (adt * 365 * length)</t>
  </si>
  <si>
    <t>Injury = Injury Crashes per 100 million vehicle miles</t>
  </si>
  <si>
    <t>Injuries</t>
  </si>
  <si>
    <t>Injury Type</t>
  </si>
  <si>
    <t>County:</t>
  </si>
  <si>
    <t>Deer Crashes Not Included</t>
  </si>
  <si>
    <t>Property</t>
  </si>
  <si>
    <t>Damage</t>
  </si>
  <si>
    <t>Rural and Small Urban Freeways</t>
  </si>
  <si>
    <t>Rural and Small Urban Expressways</t>
  </si>
  <si>
    <t>Rural STN ADT between 750 and 2000 ADT</t>
  </si>
  <si>
    <t>Rural STN ADT between 3500 and 8700 ADT</t>
  </si>
  <si>
    <t>Rural STN ADT less than 750 ADT</t>
  </si>
  <si>
    <t>Large Urban Freeways</t>
  </si>
  <si>
    <t>Large Urban Divided Highways and One Way</t>
  </si>
  <si>
    <t>Large Urban Undivided Highways</t>
  </si>
  <si>
    <t>Community of less than 5000 population STN</t>
  </si>
  <si>
    <t>Meta-Manager State Trunk Highway Groups</t>
  </si>
  <si>
    <t>Small Urban STN (excl. freeway, expressways…1 and 2 above)</t>
  </si>
  <si>
    <t>Rural STN ADT between 2000 and 3500 ADT</t>
  </si>
  <si>
    <t xml:space="preserve">Crash Data Years:  </t>
  </si>
  <si>
    <t>Total Type A Inj</t>
  </si>
  <si>
    <t>Total Type B Inj</t>
  </si>
  <si>
    <t>Total Type C Inj</t>
  </si>
  <si>
    <t xml:space="preserve">   Total Number of Inj Crashes:</t>
  </si>
  <si>
    <t>Rural STN ADT greater than 8700 ADT</t>
  </si>
  <si>
    <t>Termini:</t>
  </si>
  <si>
    <t>Average Yearly Type PD Crash Rate:</t>
  </si>
  <si>
    <t>(total PD crashes/n) * 100000000 / (adt * 365 * length)</t>
  </si>
  <si>
    <t>State Trunk Highway Crash Rates (Excluding Deer Crashes) 2009-2013</t>
  </si>
  <si>
    <t>Wisconsin Local Road Crash Rates (Excludes Deer Crashes) 2009-2013</t>
  </si>
  <si>
    <t>US 45</t>
  </si>
  <si>
    <t>US 45 &amp; Merrill Ave.</t>
  </si>
  <si>
    <t>City of Fond du Lac 2009-2013</t>
  </si>
</sst>
</file>

<file path=xl/styles.xml><?xml version="1.0" encoding="utf-8"?>
<styleSheet xmlns="http://schemas.openxmlformats.org/spreadsheetml/2006/main">
  <numFmts count="4">
    <numFmt numFmtId="164" formatCode="0.00_)"/>
    <numFmt numFmtId="165" formatCode="0.0"/>
    <numFmt numFmtId="166" formatCode="0.0%"/>
    <numFmt numFmtId="167" formatCode="#,##0.0"/>
  </numFmts>
  <fonts count="31">
    <font>
      <sz val="12"/>
      <name val="Helv"/>
    </font>
    <font>
      <sz val="12"/>
      <color indexed="12"/>
      <name val="Helv"/>
    </font>
    <font>
      <sz val="10"/>
      <name val="Tms Rmn"/>
    </font>
    <font>
      <b/>
      <sz val="12"/>
      <name val="Helv"/>
    </font>
    <font>
      <b/>
      <sz val="10"/>
      <name val="Tms Rmn"/>
    </font>
    <font>
      <b/>
      <sz val="12"/>
      <name val="Tms Rmn"/>
    </font>
    <font>
      <sz val="8"/>
      <name val="Tms Rmn"/>
    </font>
    <font>
      <sz val="10"/>
      <color indexed="12"/>
      <name val="Tms Rmn"/>
    </font>
    <font>
      <sz val="12"/>
      <name val="Helv"/>
    </font>
    <font>
      <sz val="12"/>
      <color indexed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Helv"/>
    </font>
    <font>
      <sz val="12"/>
      <color indexed="39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2"/>
      <name val="Helv"/>
    </font>
    <font>
      <i/>
      <sz val="10"/>
      <name val="Tms Rmn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8"/>
      <name val="Helv"/>
    </font>
    <font>
      <sz val="7"/>
      <name val="Helv"/>
    </font>
    <font>
      <b/>
      <sz val="7"/>
      <name val="Tms Rmn"/>
    </font>
    <font>
      <sz val="10"/>
      <name val="Times New Roman"/>
      <family val="1"/>
    </font>
    <font>
      <sz val="10"/>
      <color indexed="39"/>
      <name val="Times New Roman"/>
      <family val="1"/>
    </font>
    <font>
      <sz val="8"/>
      <name val="Times New Roman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>
      <alignment horizontal="right"/>
    </xf>
    <xf numFmtId="0" fontId="2" fillId="0" borderId="0" xfId="0" applyFont="1" applyBorder="1"/>
    <xf numFmtId="0" fontId="1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right"/>
      <protection locked="0"/>
    </xf>
    <xf numFmtId="0" fontId="10" fillId="0" borderId="5" xfId="0" applyFont="1" applyBorder="1" applyAlignment="1">
      <alignment horizontal="right"/>
    </xf>
    <xf numFmtId="164" fontId="10" fillId="0" borderId="5" xfId="0" applyNumberFormat="1" applyFont="1" applyBorder="1" applyAlignment="1" applyProtection="1">
      <alignment horizontal="right"/>
    </xf>
    <xf numFmtId="0" fontId="1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2" fillId="2" borderId="10" xfId="0" applyFont="1" applyFill="1" applyBorder="1"/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left"/>
    </xf>
    <xf numFmtId="0" fontId="11" fillId="2" borderId="14" xfId="0" applyFont="1" applyFill="1" applyBorder="1" applyAlignment="1">
      <alignment horizontal="centerContinuous"/>
    </xf>
    <xf numFmtId="0" fontId="7" fillId="2" borderId="9" xfId="0" applyFont="1" applyFill="1" applyBorder="1" applyAlignment="1" applyProtection="1">
      <alignment horizontal="centerContinuous"/>
      <protection locked="0"/>
    </xf>
    <xf numFmtId="0" fontId="1" fillId="2" borderId="9" xfId="0" applyFont="1" applyFill="1" applyBorder="1" applyAlignment="1" applyProtection="1">
      <alignment horizontal="centerContinuous"/>
      <protection locked="0"/>
    </xf>
    <xf numFmtId="0" fontId="1" fillId="2" borderId="15" xfId="0" applyFont="1" applyFill="1" applyBorder="1" applyAlignment="1" applyProtection="1">
      <alignment horizontal="centerContinuous"/>
      <protection locked="0"/>
    </xf>
    <xf numFmtId="0" fontId="0" fillId="0" borderId="0" xfId="0" applyFill="1" applyBorder="1" applyAlignment="1">
      <alignment horizontal="centerContinuous"/>
    </xf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15" fillId="0" borderId="6" xfId="0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17" fillId="0" borderId="7" xfId="0" applyFont="1" applyFill="1" applyBorder="1"/>
    <xf numFmtId="0" fontId="18" fillId="0" borderId="7" xfId="0" applyFont="1" applyFill="1" applyBorder="1"/>
    <xf numFmtId="0" fontId="20" fillId="3" borderId="0" xfId="0" applyFont="1" applyFill="1" applyBorder="1" applyAlignment="1" applyProtection="1">
      <alignment horizontal="right"/>
    </xf>
    <xf numFmtId="166" fontId="21" fillId="0" borderId="0" xfId="0" applyNumberFormat="1" applyFont="1" applyBorder="1" applyAlignment="1">
      <alignment horizontal="right"/>
    </xf>
    <xf numFmtId="165" fontId="20" fillId="0" borderId="0" xfId="0" applyNumberFormat="1" applyFont="1" applyBorder="1" applyAlignment="1" applyProtection="1">
      <alignment horizontal="right"/>
    </xf>
    <xf numFmtId="1" fontId="20" fillId="0" borderId="0" xfId="0" applyNumberFormat="1" applyFont="1" applyBorder="1" applyAlignment="1" applyProtection="1">
      <alignment horizontal="right"/>
    </xf>
    <xf numFmtId="0" fontId="13" fillId="0" borderId="0" xfId="0" applyFont="1" applyBorder="1" applyProtection="1">
      <protection locked="0"/>
    </xf>
    <xf numFmtId="4" fontId="20" fillId="0" borderId="0" xfId="0" applyNumberFormat="1" applyFont="1" applyBorder="1" applyAlignment="1" applyProtection="1"/>
    <xf numFmtId="164" fontId="10" fillId="0" borderId="8" xfId="0" applyNumberFormat="1" applyFont="1" applyBorder="1" applyAlignment="1" applyProtection="1">
      <alignment horizontal="right"/>
    </xf>
    <xf numFmtId="0" fontId="2" fillId="2" borderId="2" xfId="0" applyFont="1" applyFill="1" applyBorder="1" applyAlignment="1">
      <alignment horizontal="centerContinuous"/>
    </xf>
    <xf numFmtId="0" fontId="0" fillId="2" borderId="3" xfId="0" applyFill="1" applyBorder="1"/>
    <xf numFmtId="0" fontId="0" fillId="0" borderId="15" xfId="0" applyBorder="1"/>
    <xf numFmtId="0" fontId="0" fillId="0" borderId="8" xfId="0" applyFill="1" applyBorder="1"/>
    <xf numFmtId="0" fontId="16" fillId="0" borderId="1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 applyBorder="1" applyAlignment="1" applyProtection="1">
      <alignment horizontal="left"/>
    </xf>
    <xf numFmtId="0" fontId="3" fillId="0" borderId="0" xfId="0" applyFont="1" applyFill="1" applyBorder="1" applyAlignment="1">
      <alignment horizontal="centerContinuous"/>
    </xf>
    <xf numFmtId="1" fontId="10" fillId="0" borderId="0" xfId="0" applyNumberFormat="1" applyFont="1" applyBorder="1" applyAlignment="1" applyProtection="1">
      <alignment horizontal="right"/>
    </xf>
    <xf numFmtId="0" fontId="0" fillId="0" borderId="4" xfId="0" applyFill="1" applyBorder="1" applyAlignment="1">
      <alignment horizontal="centerContinuous"/>
    </xf>
    <xf numFmtId="0" fontId="0" fillId="0" borderId="5" xfId="0" applyFill="1" applyBorder="1" applyAlignment="1">
      <alignment horizontal="centerContinuous"/>
    </xf>
    <xf numFmtId="0" fontId="13" fillId="0" borderId="0" xfId="0" applyFont="1" applyBorder="1" applyProtection="1"/>
    <xf numFmtId="0" fontId="2" fillId="2" borderId="27" xfId="0" applyFont="1" applyFill="1" applyBorder="1" applyAlignment="1" applyProtection="1">
      <alignment horizontal="centerContinuous"/>
    </xf>
    <xf numFmtId="0" fontId="0" fillId="2" borderId="23" xfId="0" applyFill="1" applyBorder="1" applyAlignment="1">
      <alignment horizontal="centerContinuous"/>
    </xf>
    <xf numFmtId="0" fontId="25" fillId="2" borderId="23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1" fillId="0" borderId="0" xfId="0" applyFont="1" applyFill="1" applyBorder="1" applyAlignment="1" applyProtection="1">
      <alignment horizontal="centerContinuous"/>
      <protection locked="0"/>
    </xf>
    <xf numFmtId="0" fontId="0" fillId="0" borderId="6" xfId="0" applyFill="1" applyBorder="1" applyAlignment="1">
      <alignment horizontal="centerContinuous"/>
    </xf>
    <xf numFmtId="0" fontId="26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2" borderId="28" xfId="0" applyFont="1" applyFill="1" applyBorder="1" applyAlignment="1">
      <alignment horizontal="center"/>
    </xf>
    <xf numFmtId="0" fontId="2" fillId="2" borderId="31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2" fillId="2" borderId="34" xfId="0" applyFont="1" applyFill="1" applyBorder="1" applyAlignment="1" applyProtection="1">
      <alignment horizontal="center"/>
    </xf>
    <xf numFmtId="0" fontId="2" fillId="4" borderId="35" xfId="0" applyFont="1" applyFill="1" applyBorder="1" applyAlignment="1" applyProtection="1">
      <alignment horizontal="left" vertical="center"/>
    </xf>
    <xf numFmtId="0" fontId="25" fillId="0" borderId="36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9" xfId="0" applyFont="1" applyFill="1" applyBorder="1" applyAlignment="1" applyProtection="1">
      <alignment horizontal="centerContinuous"/>
    </xf>
    <xf numFmtId="0" fontId="2" fillId="2" borderId="40" xfId="0" applyFont="1" applyFill="1" applyBorder="1" applyAlignment="1" applyProtection="1">
      <alignment horizontal="centerContinuous"/>
    </xf>
    <xf numFmtId="0" fontId="2" fillId="2" borderId="40" xfId="0" applyFont="1" applyFill="1" applyBorder="1" applyAlignment="1">
      <alignment horizontal="centerContinuous"/>
    </xf>
    <xf numFmtId="0" fontId="2" fillId="2" borderId="41" xfId="0" applyFont="1" applyFill="1" applyBorder="1" applyAlignment="1">
      <alignment horizontal="centerContinuous"/>
    </xf>
    <xf numFmtId="0" fontId="2" fillId="4" borderId="42" xfId="0" applyFont="1" applyFill="1" applyBorder="1" applyAlignment="1" applyProtection="1">
      <alignment horizontal="centerContinuous"/>
    </xf>
    <xf numFmtId="0" fontId="0" fillId="0" borderId="5" xfId="0" applyFill="1" applyBorder="1"/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" xfId="0" applyFill="1" applyBorder="1"/>
    <xf numFmtId="0" fontId="5" fillId="0" borderId="0" xfId="0" applyFont="1" applyFill="1" applyBorder="1"/>
    <xf numFmtId="0" fontId="3" fillId="0" borderId="45" xfId="0" applyFont="1" applyFill="1" applyBorder="1" applyAlignment="1">
      <alignment horizontal="centerContinuous"/>
    </xf>
    <xf numFmtId="0" fontId="2" fillId="0" borderId="5" xfId="0" applyFont="1" applyFill="1" applyBorder="1" applyAlignment="1" applyProtection="1">
      <alignment horizontal="centerContinuous"/>
    </xf>
    <xf numFmtId="0" fontId="2" fillId="0" borderId="5" xfId="0" applyFont="1" applyFill="1" applyBorder="1" applyAlignment="1" applyProtection="1">
      <alignment horizontal="center"/>
    </xf>
    <xf numFmtId="165" fontId="2" fillId="0" borderId="45" xfId="0" applyNumberFormat="1" applyFont="1" applyFill="1" applyBorder="1" applyAlignment="1" applyProtection="1">
      <alignment horizontal="center"/>
    </xf>
    <xf numFmtId="0" fontId="3" fillId="0" borderId="5" xfId="0" applyFont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/>
    <xf numFmtId="0" fontId="3" fillId="0" borderId="4" xfId="0" applyFont="1" applyFill="1" applyBorder="1" applyAlignment="1">
      <alignment horizontal="centerContinuous"/>
    </xf>
    <xf numFmtId="0" fontId="2" fillId="0" borderId="4" xfId="0" applyFont="1" applyFill="1" applyBorder="1" applyAlignment="1" applyProtection="1">
      <alignment horizontal="centerContinuous"/>
    </xf>
    <xf numFmtId="0" fontId="25" fillId="0" borderId="4" xfId="0" applyFont="1" applyFill="1" applyBorder="1" applyAlignment="1">
      <alignment horizontal="left"/>
    </xf>
    <xf numFmtId="0" fontId="2" fillId="0" borderId="4" xfId="0" applyFont="1" applyFill="1" applyBorder="1" applyAlignment="1" applyProtection="1">
      <alignment horizontal="center"/>
    </xf>
    <xf numFmtId="165" fontId="2" fillId="0" borderId="4" xfId="0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Continuous"/>
    </xf>
    <xf numFmtId="0" fontId="2" fillId="0" borderId="4" xfId="0" applyFont="1" applyFill="1" applyBorder="1"/>
    <xf numFmtId="0" fontId="25" fillId="0" borderId="46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165" fontId="25" fillId="0" borderId="47" xfId="0" applyNumberFormat="1" applyFont="1" applyBorder="1" applyAlignment="1">
      <alignment horizontal="center"/>
    </xf>
    <xf numFmtId="165" fontId="25" fillId="0" borderId="35" xfId="0" applyNumberFormat="1" applyFont="1" applyBorder="1" applyAlignment="1">
      <alignment horizontal="center"/>
    </xf>
    <xf numFmtId="0" fontId="25" fillId="0" borderId="24" xfId="0" applyFont="1" applyBorder="1"/>
    <xf numFmtId="0" fontId="10" fillId="0" borderId="24" xfId="0" applyFont="1" applyBorder="1"/>
    <xf numFmtId="0" fontId="10" fillId="0" borderId="44" xfId="0" applyFont="1" applyBorder="1"/>
    <xf numFmtId="0" fontId="25" fillId="0" borderId="24" xfId="0" applyFont="1" applyFill="1" applyBorder="1"/>
    <xf numFmtId="0" fontId="25" fillId="0" borderId="25" xfId="0" applyFont="1" applyFill="1" applyBorder="1"/>
    <xf numFmtId="0" fontId="10" fillId="0" borderId="25" xfId="0" applyFont="1" applyBorder="1"/>
    <xf numFmtId="0" fontId="10" fillId="0" borderId="26" xfId="0" applyFont="1" applyBorder="1"/>
    <xf numFmtId="0" fontId="25" fillId="0" borderId="46" xfId="0" applyFont="1" applyBorder="1" applyAlignment="1" applyProtection="1">
      <alignment horizontal="center"/>
    </xf>
    <xf numFmtId="0" fontId="25" fillId="0" borderId="48" xfId="0" applyFont="1" applyFill="1" applyBorder="1" applyAlignment="1" applyProtection="1">
      <alignment horizontal="center"/>
    </xf>
    <xf numFmtId="0" fontId="25" fillId="0" borderId="50" xfId="0" applyFont="1" applyBorder="1" applyAlignment="1" applyProtection="1">
      <alignment horizontal="center"/>
    </xf>
    <xf numFmtId="0" fontId="25" fillId="0" borderId="51" xfId="0" applyFont="1" applyBorder="1"/>
    <xf numFmtId="0" fontId="10" fillId="0" borderId="51" xfId="0" applyFont="1" applyBorder="1"/>
    <xf numFmtId="0" fontId="10" fillId="0" borderId="52" xfId="0" applyFont="1" applyBorder="1"/>
    <xf numFmtId="0" fontId="2" fillId="2" borderId="49" xfId="0" applyFont="1" applyFill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center"/>
    </xf>
    <xf numFmtId="0" fontId="19" fillId="4" borderId="1" xfId="0" applyFont="1" applyFill="1" applyBorder="1" applyAlignment="1" applyProtection="1">
      <alignment horizontal="left"/>
    </xf>
    <xf numFmtId="0" fontId="0" fillId="4" borderId="2" xfId="0" applyFill="1" applyBorder="1"/>
    <xf numFmtId="0" fontId="0" fillId="4" borderId="3" xfId="0" applyFill="1" applyBorder="1"/>
    <xf numFmtId="0" fontId="25" fillId="2" borderId="55" xfId="0" applyFont="1" applyFill="1" applyBorder="1" applyAlignment="1">
      <alignment horizontal="left"/>
    </xf>
    <xf numFmtId="0" fontId="2" fillId="4" borderId="5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19" fillId="0" borderId="0" xfId="0" applyFont="1" applyFill="1" applyBorder="1"/>
    <xf numFmtId="0" fontId="3" fillId="4" borderId="59" xfId="0" applyFont="1" applyFill="1" applyBorder="1" applyAlignment="1" applyProtection="1">
      <alignment horizontal="left"/>
    </xf>
    <xf numFmtId="0" fontId="0" fillId="4" borderId="60" xfId="0" applyFill="1" applyBorder="1"/>
    <xf numFmtId="0" fontId="0" fillId="4" borderId="61" xfId="0" applyFill="1" applyBorder="1"/>
    <xf numFmtId="0" fontId="27" fillId="0" borderId="24" xfId="0" applyFont="1" applyFill="1" applyBorder="1"/>
    <xf numFmtId="0" fontId="2" fillId="2" borderId="62" xfId="0" applyFont="1" applyFill="1" applyBorder="1" applyAlignment="1" applyProtection="1">
      <alignment horizontal="center"/>
    </xf>
    <xf numFmtId="0" fontId="2" fillId="2" borderId="63" xfId="0" applyFont="1" applyFill="1" applyBorder="1" applyAlignment="1" applyProtection="1">
      <alignment horizontal="center"/>
    </xf>
    <xf numFmtId="0" fontId="0" fillId="2" borderId="55" xfId="0" applyFill="1" applyBorder="1" applyAlignment="1">
      <alignment horizontal="center"/>
    </xf>
    <xf numFmtId="0" fontId="25" fillId="0" borderId="46" xfId="0" applyFont="1" applyFill="1" applyBorder="1" applyAlignment="1" applyProtection="1">
      <alignment horizontal="center"/>
    </xf>
    <xf numFmtId="0" fontId="10" fillId="0" borderId="24" xfId="0" applyFont="1" applyFill="1" applyBorder="1"/>
    <xf numFmtId="0" fontId="10" fillId="0" borderId="44" xfId="0" applyFont="1" applyFill="1" applyBorder="1"/>
    <xf numFmtId="167" fontId="20" fillId="0" borderId="0" xfId="0" applyNumberFormat="1" applyFont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28" fillId="0" borderId="0" xfId="0" applyFont="1" applyBorder="1" applyProtection="1"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8" fillId="0" borderId="0" xfId="0" applyFont="1" applyBorder="1"/>
    <xf numFmtId="0" fontId="30" fillId="0" borderId="0" xfId="0" applyFont="1"/>
    <xf numFmtId="0" fontId="30" fillId="0" borderId="0" xfId="0" applyFont="1" applyBorder="1" applyProtection="1">
      <protection locked="0"/>
    </xf>
    <xf numFmtId="0" fontId="30" fillId="0" borderId="0" xfId="0" applyFont="1" applyBorder="1"/>
    <xf numFmtId="14" fontId="30" fillId="0" borderId="0" xfId="0" applyNumberFormat="1" applyFont="1" applyBorder="1" applyProtection="1">
      <protection locked="0"/>
    </xf>
    <xf numFmtId="0" fontId="30" fillId="0" borderId="0" xfId="0" applyFont="1" applyBorder="1" applyAlignment="1" applyProtection="1">
      <alignment horizontal="left"/>
      <protection locked="0"/>
    </xf>
    <xf numFmtId="0" fontId="25" fillId="0" borderId="46" xfId="0" applyFont="1" applyFill="1" applyBorder="1" applyAlignment="1">
      <alignment horizontal="center"/>
    </xf>
    <xf numFmtId="165" fontId="25" fillId="0" borderId="53" xfId="0" applyNumberFormat="1" applyFont="1" applyBorder="1" applyAlignment="1" applyProtection="1">
      <alignment horizontal="center"/>
    </xf>
    <xf numFmtId="165" fontId="25" fillId="0" borderId="54" xfId="0" applyNumberFormat="1" applyFont="1" applyFill="1" applyBorder="1" applyAlignment="1" applyProtection="1">
      <alignment horizontal="center"/>
    </xf>
    <xf numFmtId="165" fontId="25" fillId="0" borderId="47" xfId="0" applyNumberFormat="1" applyFont="1" applyBorder="1" applyAlignment="1" applyProtection="1">
      <alignment horizontal="center"/>
    </xf>
    <xf numFmtId="165" fontId="25" fillId="0" borderId="35" xfId="0" applyNumberFormat="1" applyFont="1" applyFill="1" applyBorder="1" applyAlignment="1" applyProtection="1">
      <alignment horizontal="center"/>
    </xf>
    <xf numFmtId="165" fontId="25" fillId="0" borderId="47" xfId="0" applyNumberFormat="1" applyFont="1" applyFill="1" applyBorder="1" applyAlignment="1" applyProtection="1">
      <alignment horizontal="center"/>
    </xf>
    <xf numFmtId="1" fontId="25" fillId="0" borderId="46" xfId="0" applyNumberFormat="1" applyFont="1" applyBorder="1" applyAlignment="1" applyProtection="1">
      <alignment horizontal="center"/>
    </xf>
    <xf numFmtId="165" fontId="25" fillId="0" borderId="35" xfId="0" applyNumberFormat="1" applyFont="1" applyBorder="1" applyAlignment="1" applyProtection="1">
      <alignment horizontal="center"/>
    </xf>
    <xf numFmtId="165" fontId="25" fillId="0" borderId="49" xfId="0" applyNumberFormat="1" applyFont="1" applyFill="1" applyBorder="1" applyAlignment="1" applyProtection="1">
      <alignment horizontal="center"/>
    </xf>
    <xf numFmtId="165" fontId="25" fillId="0" borderId="49" xfId="0" applyNumberFormat="1" applyFont="1" applyBorder="1" applyAlignment="1" applyProtection="1">
      <alignment horizontal="center"/>
    </xf>
    <xf numFmtId="165" fontId="25" fillId="0" borderId="38" xfId="0" applyNumberFormat="1" applyFont="1" applyFill="1" applyBorder="1" applyAlignment="1" applyProtection="1">
      <alignment horizontal="center"/>
    </xf>
    <xf numFmtId="0" fontId="25" fillId="0" borderId="16" xfId="0" applyFont="1" applyBorder="1" applyAlignment="1" applyProtection="1">
      <alignment horizontal="center"/>
    </xf>
    <xf numFmtId="0" fontId="25" fillId="0" borderId="28" xfId="0" applyFont="1" applyFill="1" applyBorder="1" applyAlignment="1" applyProtection="1">
      <alignment horizontal="center"/>
    </xf>
    <xf numFmtId="0" fontId="25" fillId="0" borderId="23" xfId="0" applyFont="1" applyFill="1" applyBorder="1" applyAlignment="1" applyProtection="1">
      <alignment horizontal="center"/>
    </xf>
    <xf numFmtId="165" fontId="25" fillId="0" borderId="28" xfId="0" applyNumberFormat="1" applyFont="1" applyFill="1" applyBorder="1" applyAlignment="1" applyProtection="1">
      <alignment horizontal="center"/>
    </xf>
    <xf numFmtId="1" fontId="25" fillId="0" borderId="22" xfId="0" applyNumberFormat="1" applyFont="1" applyFill="1" applyBorder="1" applyAlignment="1" applyProtection="1">
      <alignment horizontal="center"/>
    </xf>
    <xf numFmtId="0" fontId="25" fillId="0" borderId="22" xfId="0" applyFont="1" applyFill="1" applyBorder="1" applyAlignment="1" applyProtection="1">
      <alignment horizontal="center"/>
    </xf>
    <xf numFmtId="0" fontId="25" fillId="0" borderId="32" xfId="0" applyFont="1" applyFill="1" applyBorder="1" applyAlignment="1" applyProtection="1">
      <alignment horizontal="center"/>
    </xf>
    <xf numFmtId="0" fontId="25" fillId="0" borderId="28" xfId="0" applyFont="1" applyBorder="1" applyAlignment="1" applyProtection="1">
      <alignment horizontal="center"/>
    </xf>
    <xf numFmtId="165" fontId="25" fillId="0" borderId="23" xfId="0" applyNumberFormat="1" applyFont="1" applyBorder="1" applyAlignment="1" applyProtection="1">
      <alignment horizontal="center"/>
    </xf>
    <xf numFmtId="0" fontId="25" fillId="0" borderId="23" xfId="0" applyFont="1" applyBorder="1" applyAlignment="1" applyProtection="1">
      <alignment horizontal="center"/>
    </xf>
    <xf numFmtId="165" fontId="25" fillId="0" borderId="28" xfId="0" applyNumberFormat="1" applyFont="1" applyBorder="1" applyAlignment="1" applyProtection="1">
      <alignment horizontal="center"/>
    </xf>
    <xf numFmtId="0" fontId="25" fillId="0" borderId="22" xfId="0" applyFont="1" applyBorder="1" applyAlignment="1" applyProtection="1">
      <alignment horizontal="center"/>
    </xf>
    <xf numFmtId="0" fontId="25" fillId="0" borderId="35" xfId="0" applyFont="1" applyFill="1" applyBorder="1" applyAlignment="1" applyProtection="1">
      <alignment horizontal="center"/>
    </xf>
    <xf numFmtId="0" fontId="25" fillId="0" borderId="21" xfId="0" applyFont="1" applyBorder="1" applyAlignment="1" applyProtection="1">
      <alignment horizontal="center"/>
    </xf>
    <xf numFmtId="0" fontId="25" fillId="0" borderId="20" xfId="0" applyFont="1" applyBorder="1" applyAlignment="1" applyProtection="1">
      <alignment horizontal="center"/>
    </xf>
    <xf numFmtId="0" fontId="25" fillId="0" borderId="17" xfId="0" applyFont="1" applyBorder="1" applyAlignment="1" applyProtection="1">
      <alignment horizontal="center"/>
    </xf>
    <xf numFmtId="165" fontId="25" fillId="0" borderId="18" xfId="0" applyNumberFormat="1" applyFont="1" applyBorder="1" applyAlignment="1" applyProtection="1">
      <alignment horizontal="center"/>
    </xf>
    <xf numFmtId="165" fontId="25" fillId="0" borderId="19" xfId="0" applyNumberFormat="1" applyFont="1" applyBorder="1" applyAlignment="1" applyProtection="1">
      <alignment horizontal="center"/>
    </xf>
    <xf numFmtId="0" fontId="14" fillId="0" borderId="57" xfId="0" applyFont="1" applyBorder="1" applyAlignment="1" applyProtection="1">
      <alignment horizontal="left"/>
    </xf>
    <xf numFmtId="0" fontId="14" fillId="0" borderId="58" xfId="0" applyFont="1" applyBorder="1" applyAlignment="1" applyProtection="1">
      <alignment horizontal="left"/>
    </xf>
    <xf numFmtId="165" fontId="25" fillId="0" borderId="33" xfId="0" applyNumberFormat="1" applyFont="1" applyBorder="1" applyAlignment="1">
      <alignment horizontal="center"/>
    </xf>
    <xf numFmtId="49" fontId="30" fillId="0" borderId="0" xfId="0" applyNumberFormat="1" applyFont="1"/>
    <xf numFmtId="0" fontId="25" fillId="0" borderId="27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165" fontId="25" fillId="0" borderId="23" xfId="0" applyNumberFormat="1" applyFont="1" applyBorder="1" applyAlignment="1">
      <alignment horizontal="center"/>
    </xf>
    <xf numFmtId="0" fontId="25" fillId="0" borderId="67" xfId="0" applyFont="1" applyBorder="1" applyAlignment="1">
      <alignment horizontal="center"/>
    </xf>
    <xf numFmtId="0" fontId="25" fillId="0" borderId="68" xfId="0" applyFont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25" fillId="2" borderId="29" xfId="0" applyFont="1" applyFill="1" applyBorder="1" applyAlignment="1">
      <alignment horizontal="center"/>
    </xf>
    <xf numFmtId="0" fontId="25" fillId="2" borderId="30" xfId="0" applyFont="1" applyFill="1" applyBorder="1" applyAlignment="1">
      <alignment horizontal="center"/>
    </xf>
    <xf numFmtId="0" fontId="25" fillId="2" borderId="66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2" fillId="2" borderId="39" xfId="0" applyFont="1" applyFill="1" applyBorder="1" applyAlignment="1" applyProtection="1">
      <alignment horizontal="center"/>
    </xf>
    <xf numFmtId="0" fontId="2" fillId="2" borderId="40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43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25" fillId="2" borderId="64" xfId="0" applyFont="1" applyFill="1" applyBorder="1" applyAlignment="1">
      <alignment horizontal="center"/>
    </xf>
    <xf numFmtId="0" fontId="25" fillId="2" borderId="60" xfId="0" applyFont="1" applyFill="1" applyBorder="1" applyAlignment="1">
      <alignment horizontal="center"/>
    </xf>
    <xf numFmtId="0" fontId="25" fillId="2" borderId="6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95250</xdr:rowOff>
    </xdr:from>
    <xdr:to>
      <xdr:col>5</xdr:col>
      <xdr:colOff>38100</xdr:colOff>
      <xdr:row>11</xdr:row>
      <xdr:rowOff>95250</xdr:rowOff>
    </xdr:to>
    <xdr:sp macro="" textlink="">
      <xdr:nvSpPr>
        <xdr:cNvPr id="1130" name="Line 1"/>
        <xdr:cNvSpPr>
          <a:spLocks noChangeShapeType="1"/>
        </xdr:cNvSpPr>
      </xdr:nvSpPr>
      <xdr:spPr bwMode="auto">
        <a:xfrm>
          <a:off x="3048000" y="2324100"/>
          <a:ext cx="8001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4</xdr:col>
      <xdr:colOff>0</xdr:colOff>
      <xdr:row>13</xdr:row>
      <xdr:rowOff>95250</xdr:rowOff>
    </xdr:from>
    <xdr:to>
      <xdr:col>5</xdr:col>
      <xdr:colOff>38100</xdr:colOff>
      <xdr:row>13</xdr:row>
      <xdr:rowOff>95250</xdr:rowOff>
    </xdr:to>
    <xdr:sp macro="" textlink="">
      <xdr:nvSpPr>
        <xdr:cNvPr id="1131" name="Line 2"/>
        <xdr:cNvSpPr>
          <a:spLocks noChangeShapeType="1"/>
        </xdr:cNvSpPr>
      </xdr:nvSpPr>
      <xdr:spPr bwMode="auto">
        <a:xfrm>
          <a:off x="3048000" y="2724150"/>
          <a:ext cx="8001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4</xdr:col>
      <xdr:colOff>0</xdr:colOff>
      <xdr:row>21</xdr:row>
      <xdr:rowOff>95250</xdr:rowOff>
    </xdr:from>
    <xdr:to>
      <xdr:col>5</xdr:col>
      <xdr:colOff>38100</xdr:colOff>
      <xdr:row>21</xdr:row>
      <xdr:rowOff>95250</xdr:rowOff>
    </xdr:to>
    <xdr:sp macro="" textlink="">
      <xdr:nvSpPr>
        <xdr:cNvPr id="1132" name="Line 3"/>
        <xdr:cNvSpPr>
          <a:spLocks noChangeShapeType="1"/>
        </xdr:cNvSpPr>
      </xdr:nvSpPr>
      <xdr:spPr bwMode="auto">
        <a:xfrm>
          <a:off x="3048000" y="3724275"/>
          <a:ext cx="8001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4</xdr:col>
      <xdr:colOff>0</xdr:colOff>
      <xdr:row>23</xdr:row>
      <xdr:rowOff>95250</xdr:rowOff>
    </xdr:from>
    <xdr:to>
      <xdr:col>5</xdr:col>
      <xdr:colOff>38100</xdr:colOff>
      <xdr:row>23</xdr:row>
      <xdr:rowOff>95250</xdr:rowOff>
    </xdr:to>
    <xdr:sp macro="" textlink="">
      <xdr:nvSpPr>
        <xdr:cNvPr id="1133" name="Line 5"/>
        <xdr:cNvSpPr>
          <a:spLocks noChangeShapeType="1"/>
        </xdr:cNvSpPr>
      </xdr:nvSpPr>
      <xdr:spPr bwMode="auto">
        <a:xfrm>
          <a:off x="3048000" y="4124325"/>
          <a:ext cx="8001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95250</xdr:rowOff>
    </xdr:from>
    <xdr:to>
      <xdr:col>7</xdr:col>
      <xdr:colOff>38100</xdr:colOff>
      <xdr:row>14</xdr:row>
      <xdr:rowOff>95250</xdr:rowOff>
    </xdr:to>
    <xdr:sp macro="" textlink="">
      <xdr:nvSpPr>
        <xdr:cNvPr id="2465" name="Line 1"/>
        <xdr:cNvSpPr>
          <a:spLocks noChangeShapeType="1"/>
        </xdr:cNvSpPr>
      </xdr:nvSpPr>
      <xdr:spPr bwMode="auto">
        <a:xfrm>
          <a:off x="3181350" y="301942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16</xdr:row>
      <xdr:rowOff>95250</xdr:rowOff>
    </xdr:from>
    <xdr:to>
      <xdr:col>7</xdr:col>
      <xdr:colOff>38100</xdr:colOff>
      <xdr:row>16</xdr:row>
      <xdr:rowOff>95250</xdr:rowOff>
    </xdr:to>
    <xdr:sp macro="" textlink="">
      <xdr:nvSpPr>
        <xdr:cNvPr id="2466" name="Line 2"/>
        <xdr:cNvSpPr>
          <a:spLocks noChangeShapeType="1"/>
        </xdr:cNvSpPr>
      </xdr:nvSpPr>
      <xdr:spPr bwMode="auto">
        <a:xfrm>
          <a:off x="3181350" y="341947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24</xdr:row>
      <xdr:rowOff>95250</xdr:rowOff>
    </xdr:from>
    <xdr:to>
      <xdr:col>7</xdr:col>
      <xdr:colOff>38100</xdr:colOff>
      <xdr:row>24</xdr:row>
      <xdr:rowOff>95250</xdr:rowOff>
    </xdr:to>
    <xdr:sp macro="" textlink="">
      <xdr:nvSpPr>
        <xdr:cNvPr id="2467" name="Line 3"/>
        <xdr:cNvSpPr>
          <a:spLocks noChangeShapeType="1"/>
        </xdr:cNvSpPr>
      </xdr:nvSpPr>
      <xdr:spPr bwMode="auto">
        <a:xfrm>
          <a:off x="3181350" y="505777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26</xdr:row>
      <xdr:rowOff>95250</xdr:rowOff>
    </xdr:from>
    <xdr:to>
      <xdr:col>7</xdr:col>
      <xdr:colOff>38100</xdr:colOff>
      <xdr:row>26</xdr:row>
      <xdr:rowOff>95250</xdr:rowOff>
    </xdr:to>
    <xdr:sp macro="" textlink="">
      <xdr:nvSpPr>
        <xdr:cNvPr id="2468" name="Line 4"/>
        <xdr:cNvSpPr>
          <a:spLocks noChangeShapeType="1"/>
        </xdr:cNvSpPr>
      </xdr:nvSpPr>
      <xdr:spPr bwMode="auto">
        <a:xfrm>
          <a:off x="3181350" y="545782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28</xdr:row>
      <xdr:rowOff>95250</xdr:rowOff>
    </xdr:from>
    <xdr:to>
      <xdr:col>7</xdr:col>
      <xdr:colOff>38100</xdr:colOff>
      <xdr:row>28</xdr:row>
      <xdr:rowOff>95250</xdr:rowOff>
    </xdr:to>
    <xdr:sp macro="" textlink="">
      <xdr:nvSpPr>
        <xdr:cNvPr id="2469" name="Line 5"/>
        <xdr:cNvSpPr>
          <a:spLocks noChangeShapeType="1"/>
        </xdr:cNvSpPr>
      </xdr:nvSpPr>
      <xdr:spPr bwMode="auto">
        <a:xfrm>
          <a:off x="3181350" y="587692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38100</xdr:colOff>
      <xdr:row>30</xdr:row>
      <xdr:rowOff>95250</xdr:rowOff>
    </xdr:to>
    <xdr:sp macro="" textlink="">
      <xdr:nvSpPr>
        <xdr:cNvPr id="2470" name="Line 6"/>
        <xdr:cNvSpPr>
          <a:spLocks noChangeShapeType="1"/>
        </xdr:cNvSpPr>
      </xdr:nvSpPr>
      <xdr:spPr bwMode="auto">
        <a:xfrm>
          <a:off x="3181350" y="6286500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32</xdr:row>
      <xdr:rowOff>95250</xdr:rowOff>
    </xdr:from>
    <xdr:to>
      <xdr:col>7</xdr:col>
      <xdr:colOff>38100</xdr:colOff>
      <xdr:row>32</xdr:row>
      <xdr:rowOff>95250</xdr:rowOff>
    </xdr:to>
    <xdr:sp macro="" textlink="">
      <xdr:nvSpPr>
        <xdr:cNvPr id="2471" name="Line 7"/>
        <xdr:cNvSpPr>
          <a:spLocks noChangeShapeType="1"/>
        </xdr:cNvSpPr>
      </xdr:nvSpPr>
      <xdr:spPr bwMode="auto">
        <a:xfrm>
          <a:off x="3181350" y="6686550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38100</xdr:colOff>
      <xdr:row>30</xdr:row>
      <xdr:rowOff>95250</xdr:rowOff>
    </xdr:to>
    <xdr:sp macro="" textlink="">
      <xdr:nvSpPr>
        <xdr:cNvPr id="2472" name="Line 8"/>
        <xdr:cNvSpPr>
          <a:spLocks noChangeShapeType="1"/>
        </xdr:cNvSpPr>
      </xdr:nvSpPr>
      <xdr:spPr bwMode="auto">
        <a:xfrm>
          <a:off x="3181350" y="6286500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32</xdr:row>
      <xdr:rowOff>95250</xdr:rowOff>
    </xdr:from>
    <xdr:to>
      <xdr:col>7</xdr:col>
      <xdr:colOff>38100</xdr:colOff>
      <xdr:row>32</xdr:row>
      <xdr:rowOff>95250</xdr:rowOff>
    </xdr:to>
    <xdr:sp macro="" textlink="">
      <xdr:nvSpPr>
        <xdr:cNvPr id="2473" name="Line 9"/>
        <xdr:cNvSpPr>
          <a:spLocks noChangeShapeType="1"/>
        </xdr:cNvSpPr>
      </xdr:nvSpPr>
      <xdr:spPr bwMode="auto">
        <a:xfrm>
          <a:off x="3181350" y="6686550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32</xdr:row>
      <xdr:rowOff>95250</xdr:rowOff>
    </xdr:from>
    <xdr:to>
      <xdr:col>7</xdr:col>
      <xdr:colOff>38100</xdr:colOff>
      <xdr:row>32</xdr:row>
      <xdr:rowOff>95250</xdr:rowOff>
    </xdr:to>
    <xdr:sp macro="" textlink="">
      <xdr:nvSpPr>
        <xdr:cNvPr id="2474" name="Line 10"/>
        <xdr:cNvSpPr>
          <a:spLocks noChangeShapeType="1"/>
        </xdr:cNvSpPr>
      </xdr:nvSpPr>
      <xdr:spPr bwMode="auto">
        <a:xfrm>
          <a:off x="3181350" y="6686550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34</xdr:row>
      <xdr:rowOff>95250</xdr:rowOff>
    </xdr:from>
    <xdr:to>
      <xdr:col>7</xdr:col>
      <xdr:colOff>38100</xdr:colOff>
      <xdr:row>34</xdr:row>
      <xdr:rowOff>95250</xdr:rowOff>
    </xdr:to>
    <xdr:sp macro="" textlink="">
      <xdr:nvSpPr>
        <xdr:cNvPr id="2475" name="Line 11"/>
        <xdr:cNvSpPr>
          <a:spLocks noChangeShapeType="1"/>
        </xdr:cNvSpPr>
      </xdr:nvSpPr>
      <xdr:spPr bwMode="auto">
        <a:xfrm>
          <a:off x="3181350" y="7086600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36</xdr:row>
      <xdr:rowOff>95250</xdr:rowOff>
    </xdr:from>
    <xdr:to>
      <xdr:col>7</xdr:col>
      <xdr:colOff>38100</xdr:colOff>
      <xdr:row>36</xdr:row>
      <xdr:rowOff>95250</xdr:rowOff>
    </xdr:to>
    <xdr:sp macro="" textlink="">
      <xdr:nvSpPr>
        <xdr:cNvPr id="2476" name="Line 12"/>
        <xdr:cNvSpPr>
          <a:spLocks noChangeShapeType="1"/>
        </xdr:cNvSpPr>
      </xdr:nvSpPr>
      <xdr:spPr bwMode="auto">
        <a:xfrm>
          <a:off x="3181350" y="749617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40</xdr:row>
      <xdr:rowOff>95250</xdr:rowOff>
    </xdr:from>
    <xdr:to>
      <xdr:col>7</xdr:col>
      <xdr:colOff>38100</xdr:colOff>
      <xdr:row>40</xdr:row>
      <xdr:rowOff>95250</xdr:rowOff>
    </xdr:to>
    <xdr:sp macro="" textlink="">
      <xdr:nvSpPr>
        <xdr:cNvPr id="2477" name="Line 13"/>
        <xdr:cNvSpPr>
          <a:spLocks noChangeShapeType="1"/>
        </xdr:cNvSpPr>
      </xdr:nvSpPr>
      <xdr:spPr bwMode="auto">
        <a:xfrm>
          <a:off x="3181350" y="789622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36</xdr:row>
      <xdr:rowOff>95250</xdr:rowOff>
    </xdr:from>
    <xdr:to>
      <xdr:col>7</xdr:col>
      <xdr:colOff>38100</xdr:colOff>
      <xdr:row>36</xdr:row>
      <xdr:rowOff>95250</xdr:rowOff>
    </xdr:to>
    <xdr:sp macro="" textlink="">
      <xdr:nvSpPr>
        <xdr:cNvPr id="2478" name="Line 14"/>
        <xdr:cNvSpPr>
          <a:spLocks noChangeShapeType="1"/>
        </xdr:cNvSpPr>
      </xdr:nvSpPr>
      <xdr:spPr bwMode="auto">
        <a:xfrm>
          <a:off x="3181350" y="749617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40</xdr:row>
      <xdr:rowOff>95250</xdr:rowOff>
    </xdr:from>
    <xdr:to>
      <xdr:col>7</xdr:col>
      <xdr:colOff>38100</xdr:colOff>
      <xdr:row>40</xdr:row>
      <xdr:rowOff>95250</xdr:rowOff>
    </xdr:to>
    <xdr:sp macro="" textlink="">
      <xdr:nvSpPr>
        <xdr:cNvPr id="2479" name="Line 15"/>
        <xdr:cNvSpPr>
          <a:spLocks noChangeShapeType="1"/>
        </xdr:cNvSpPr>
      </xdr:nvSpPr>
      <xdr:spPr bwMode="auto">
        <a:xfrm>
          <a:off x="3181350" y="789622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40</xdr:row>
      <xdr:rowOff>95250</xdr:rowOff>
    </xdr:from>
    <xdr:to>
      <xdr:col>7</xdr:col>
      <xdr:colOff>38100</xdr:colOff>
      <xdr:row>40</xdr:row>
      <xdr:rowOff>95250</xdr:rowOff>
    </xdr:to>
    <xdr:sp macro="" textlink="">
      <xdr:nvSpPr>
        <xdr:cNvPr id="2480" name="Line 16"/>
        <xdr:cNvSpPr>
          <a:spLocks noChangeShapeType="1"/>
        </xdr:cNvSpPr>
      </xdr:nvSpPr>
      <xdr:spPr bwMode="auto">
        <a:xfrm>
          <a:off x="3181350" y="789622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38</xdr:row>
      <xdr:rowOff>95250</xdr:rowOff>
    </xdr:from>
    <xdr:to>
      <xdr:col>7</xdr:col>
      <xdr:colOff>38100</xdr:colOff>
      <xdr:row>38</xdr:row>
      <xdr:rowOff>95250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>
          <a:off x="3298031" y="8352234"/>
          <a:ext cx="359569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38</xdr:row>
      <xdr:rowOff>95250</xdr:rowOff>
    </xdr:from>
    <xdr:to>
      <xdr:col>7</xdr:col>
      <xdr:colOff>38100</xdr:colOff>
      <xdr:row>38</xdr:row>
      <xdr:rowOff>95250</xdr:rowOff>
    </xdr:to>
    <xdr:sp macro="" textlink="">
      <xdr:nvSpPr>
        <xdr:cNvPr id="22" name="Line 15"/>
        <xdr:cNvSpPr>
          <a:spLocks noChangeShapeType="1"/>
        </xdr:cNvSpPr>
      </xdr:nvSpPr>
      <xdr:spPr bwMode="auto">
        <a:xfrm>
          <a:off x="3298031" y="8352234"/>
          <a:ext cx="359569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0</xdr:colOff>
      <xdr:row>38</xdr:row>
      <xdr:rowOff>95250</xdr:rowOff>
    </xdr:from>
    <xdr:to>
      <xdr:col>7</xdr:col>
      <xdr:colOff>38100</xdr:colOff>
      <xdr:row>38</xdr:row>
      <xdr:rowOff>95250</xdr:rowOff>
    </xdr:to>
    <xdr:sp macro="" textlink="">
      <xdr:nvSpPr>
        <xdr:cNvPr id="23" name="Line 16"/>
        <xdr:cNvSpPr>
          <a:spLocks noChangeShapeType="1"/>
        </xdr:cNvSpPr>
      </xdr:nvSpPr>
      <xdr:spPr bwMode="auto">
        <a:xfrm>
          <a:off x="3298031" y="8352234"/>
          <a:ext cx="359569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showGridLines="0" tabSelected="1" workbookViewId="0">
      <selection activeCell="E21" sqref="E21"/>
    </sheetView>
  </sheetViews>
  <sheetFormatPr defaultRowHeight="15.75"/>
  <cols>
    <col min="7" max="7" width="15.77734375" customWidth="1"/>
  </cols>
  <sheetData>
    <row r="1" spans="1:16" ht="16.5" thickBot="1">
      <c r="A1" s="209" t="s">
        <v>0</v>
      </c>
      <c r="B1" s="210"/>
      <c r="C1" s="210"/>
      <c r="D1" s="210"/>
      <c r="E1" s="210"/>
      <c r="F1" s="210"/>
      <c r="G1" s="210"/>
      <c r="H1" s="57"/>
      <c r="I1" s="57"/>
      <c r="J1" s="57"/>
      <c r="K1" s="57"/>
      <c r="L1" s="57"/>
      <c r="M1" s="57"/>
      <c r="N1" s="57"/>
      <c r="O1" s="57"/>
      <c r="P1" s="58"/>
    </row>
    <row r="2" spans="1:16" ht="16.5" thickBot="1">
      <c r="A2" s="45" t="s">
        <v>1</v>
      </c>
      <c r="B2" s="44"/>
      <c r="C2" s="44"/>
      <c r="D2" s="44"/>
      <c r="E2" s="44"/>
      <c r="F2" s="19"/>
      <c r="G2" s="59"/>
      <c r="H2" s="42"/>
      <c r="I2" s="2"/>
      <c r="J2" s="2"/>
      <c r="K2" s="2"/>
      <c r="L2" s="2"/>
      <c r="M2" s="2"/>
      <c r="N2" s="2"/>
      <c r="O2" s="2"/>
      <c r="P2" s="2"/>
    </row>
    <row r="3" spans="1:16">
      <c r="A3" s="61" t="s">
        <v>2</v>
      </c>
      <c r="B3" s="46" t="s">
        <v>3</v>
      </c>
      <c r="D3" s="47"/>
      <c r="E3" s="42"/>
      <c r="F3" s="2"/>
      <c r="G3" s="17"/>
      <c r="H3" s="2"/>
      <c r="I3" s="2"/>
      <c r="J3" s="2"/>
      <c r="K3" s="2"/>
      <c r="L3" s="2"/>
      <c r="M3" s="2"/>
      <c r="N3" s="2"/>
      <c r="O3" s="2"/>
      <c r="P3" s="23"/>
    </row>
    <row r="4" spans="1:16" ht="16.5" thickBot="1">
      <c r="A4" s="43"/>
      <c r="B4" s="48" t="s">
        <v>4</v>
      </c>
      <c r="C4" s="19"/>
      <c r="D4" s="49"/>
      <c r="E4" s="44"/>
      <c r="F4" s="19"/>
      <c r="G4" s="60"/>
      <c r="H4" s="2"/>
      <c r="I4" s="2"/>
      <c r="J4" s="2"/>
      <c r="K4" s="2"/>
      <c r="L4" s="2"/>
      <c r="M4" s="2"/>
      <c r="N4" s="2"/>
      <c r="O4" s="2"/>
      <c r="P4" s="2"/>
    </row>
    <row r="5" spans="1:16">
      <c r="A5" s="16"/>
      <c r="B5" s="2"/>
      <c r="C5" s="5"/>
      <c r="D5" s="6"/>
      <c r="E5" s="2"/>
      <c r="F5" s="2"/>
      <c r="G5" s="17"/>
    </row>
    <row r="6" spans="1:16">
      <c r="A6" s="16"/>
      <c r="B6" s="3" t="s">
        <v>5</v>
      </c>
      <c r="C6" s="6" t="s">
        <v>8</v>
      </c>
      <c r="D6" s="2" t="s">
        <v>81</v>
      </c>
      <c r="F6" s="2"/>
      <c r="G6" s="17"/>
    </row>
    <row r="7" spans="1:16">
      <c r="A7" s="16"/>
      <c r="B7" s="2"/>
      <c r="C7" s="2"/>
      <c r="D7" s="2"/>
      <c r="E7" s="5"/>
      <c r="F7" s="5"/>
      <c r="G7" s="24"/>
    </row>
    <row r="8" spans="1:16">
      <c r="A8" s="16"/>
      <c r="B8" s="3" t="s">
        <v>31</v>
      </c>
      <c r="C8" s="6" t="s">
        <v>8</v>
      </c>
      <c r="D8" s="2" t="s">
        <v>82</v>
      </c>
      <c r="E8" s="2"/>
      <c r="F8" s="2"/>
      <c r="G8" s="17"/>
    </row>
    <row r="9" spans="1:16">
      <c r="A9" s="16"/>
      <c r="B9" s="2"/>
      <c r="C9" s="2"/>
      <c r="D9" s="2"/>
      <c r="E9" s="2"/>
      <c r="F9" s="2"/>
      <c r="G9" s="17"/>
    </row>
    <row r="10" spans="1:16">
      <c r="A10" s="16"/>
      <c r="B10" s="3" t="s">
        <v>6</v>
      </c>
      <c r="C10" s="6" t="s">
        <v>8</v>
      </c>
      <c r="D10" s="6" t="s">
        <v>83</v>
      </c>
      <c r="E10" s="5"/>
      <c r="F10" s="5"/>
      <c r="G10" s="24"/>
    </row>
    <row r="11" spans="1:16">
      <c r="A11" s="16"/>
      <c r="B11" s="2"/>
      <c r="C11" s="2"/>
      <c r="D11" s="2" t="s">
        <v>8</v>
      </c>
      <c r="E11" s="2"/>
      <c r="F11" s="2"/>
      <c r="G11" s="24"/>
    </row>
    <row r="12" spans="1:16">
      <c r="A12" s="16"/>
      <c r="B12" s="7" t="s">
        <v>7</v>
      </c>
      <c r="C12" s="4"/>
      <c r="D12" s="4"/>
      <c r="E12" s="28"/>
      <c r="F12" s="21">
        <v>5</v>
      </c>
      <c r="G12" s="24"/>
    </row>
    <row r="13" spans="1:16">
      <c r="A13" s="16"/>
      <c r="B13" s="8"/>
      <c r="C13" s="9" t="s">
        <v>8</v>
      </c>
      <c r="D13" s="9"/>
      <c r="E13" s="2"/>
      <c r="F13" s="2"/>
      <c r="G13" s="17"/>
    </row>
    <row r="14" spans="1:16">
      <c r="A14" s="16"/>
      <c r="B14" s="3" t="s">
        <v>9</v>
      </c>
      <c r="C14" s="2"/>
      <c r="D14" s="2"/>
      <c r="E14" s="10"/>
      <c r="F14" s="50">
        <f>+(E15+E19+E20)</f>
        <v>17</v>
      </c>
      <c r="G14" s="25"/>
    </row>
    <row r="15" spans="1:16">
      <c r="A15" s="16"/>
      <c r="B15" s="3" t="s">
        <v>10</v>
      </c>
      <c r="C15" s="2"/>
      <c r="D15" s="36"/>
      <c r="E15" s="54">
        <v>0</v>
      </c>
      <c r="F15" s="51">
        <f>E15/F14</f>
        <v>0</v>
      </c>
      <c r="G15" s="26"/>
    </row>
    <row r="16" spans="1:16">
      <c r="A16" s="16"/>
      <c r="B16" s="3" t="s">
        <v>71</v>
      </c>
      <c r="C16" s="2"/>
      <c r="D16" s="36"/>
      <c r="E16" s="54">
        <v>0</v>
      </c>
      <c r="F16" s="51"/>
      <c r="G16" s="26"/>
    </row>
    <row r="17" spans="1:7">
      <c r="A17" s="16"/>
      <c r="B17" s="3" t="s">
        <v>72</v>
      </c>
      <c r="C17" s="2"/>
      <c r="D17" s="36"/>
      <c r="E17" s="54">
        <v>0</v>
      </c>
      <c r="F17" s="51"/>
      <c r="G17" s="26"/>
    </row>
    <row r="18" spans="1:7">
      <c r="A18" s="16"/>
      <c r="B18" s="3" t="s">
        <v>73</v>
      </c>
      <c r="C18" s="2"/>
      <c r="D18" s="36"/>
      <c r="E18" s="54">
        <v>3</v>
      </c>
      <c r="F18" s="51"/>
      <c r="G18" s="26"/>
    </row>
    <row r="19" spans="1:7">
      <c r="A19" s="16"/>
      <c r="B19" s="3" t="s">
        <v>74</v>
      </c>
      <c r="C19" s="2"/>
      <c r="D19" s="36"/>
      <c r="E19" s="54">
        <f>SUM(E16:E18)</f>
        <v>3</v>
      </c>
      <c r="F19" s="51">
        <f>E19/F14</f>
        <v>0.17647058823529413</v>
      </c>
      <c r="G19" s="26"/>
    </row>
    <row r="20" spans="1:7">
      <c r="A20" s="16"/>
      <c r="B20" s="3" t="s">
        <v>12</v>
      </c>
      <c r="C20" s="2"/>
      <c r="D20" s="36"/>
      <c r="E20" s="54">
        <v>14</v>
      </c>
      <c r="F20" s="51">
        <f>E20/F14</f>
        <v>0.82352941176470584</v>
      </c>
      <c r="G20" s="26"/>
    </row>
    <row r="21" spans="1:7">
      <c r="A21" s="16"/>
      <c r="B21" s="2"/>
      <c r="C21" s="2"/>
      <c r="D21" s="2"/>
      <c r="E21" s="2"/>
      <c r="F21" s="22"/>
      <c r="G21" s="26"/>
    </row>
    <row r="22" spans="1:7">
      <c r="A22" s="16"/>
      <c r="B22" s="3" t="s">
        <v>32</v>
      </c>
      <c r="C22" s="2"/>
      <c r="D22" s="2"/>
      <c r="E22" s="11"/>
      <c r="F22" s="21">
        <v>15500</v>
      </c>
      <c r="G22" s="25"/>
    </row>
    <row r="23" spans="1:7">
      <c r="A23" s="16"/>
      <c r="B23" s="2"/>
      <c r="C23" s="2"/>
      <c r="D23" s="2"/>
      <c r="E23" s="2"/>
      <c r="F23" s="22"/>
      <c r="G23" s="26"/>
    </row>
    <row r="24" spans="1:7">
      <c r="A24" s="16"/>
      <c r="B24" s="3" t="s">
        <v>14</v>
      </c>
      <c r="C24" s="2"/>
      <c r="D24" s="2"/>
      <c r="E24" s="11"/>
      <c r="F24" s="55">
        <f>(F14/F12)*1000000/(F22*365)</f>
        <v>0.6009721608484313</v>
      </c>
      <c r="G24" s="26"/>
    </row>
    <row r="25" spans="1:7">
      <c r="A25" s="16"/>
      <c r="B25" s="12" t="s">
        <v>15</v>
      </c>
      <c r="C25" s="2"/>
      <c r="D25" s="2"/>
      <c r="E25" s="2"/>
      <c r="F25" s="2"/>
      <c r="G25" s="26"/>
    </row>
    <row r="26" spans="1:7" ht="16.5" thickBot="1">
      <c r="A26" s="18"/>
      <c r="B26" s="19"/>
      <c r="C26" s="19"/>
      <c r="D26" s="19"/>
      <c r="E26" s="19"/>
      <c r="F26" s="19"/>
      <c r="G26" s="56"/>
    </row>
  </sheetData>
  <mergeCells count="1">
    <mergeCell ref="A1:G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65"/>
  <sheetViews>
    <sheetView showGridLines="0" zoomScale="136" zoomScaleNormal="136" workbookViewId="0"/>
  </sheetViews>
  <sheetFormatPr defaultRowHeight="15.75"/>
  <cols>
    <col min="1" max="1" width="1.88671875" customWidth="1"/>
    <col min="2" max="2" width="2.77734375" customWidth="1"/>
    <col min="3" max="3" width="2.33203125" customWidth="1"/>
    <col min="4" max="4" width="10.88671875" customWidth="1"/>
    <col min="5" max="5" width="11.6640625" customWidth="1"/>
    <col min="7" max="7" width="3.77734375" customWidth="1"/>
    <col min="8" max="8" width="8.44140625" customWidth="1"/>
    <col min="9" max="9" width="1.88671875" customWidth="1"/>
    <col min="10" max="10" width="2" customWidth="1"/>
    <col min="11" max="11" width="4.33203125" customWidth="1"/>
    <col min="12" max="12" width="6.77734375" bestFit="1" customWidth="1"/>
    <col min="13" max="13" width="3.5546875" bestFit="1" customWidth="1"/>
    <col min="14" max="14" width="5.44140625" bestFit="1" customWidth="1"/>
    <col min="15" max="15" width="4.21875" bestFit="1" customWidth="1"/>
    <col min="16" max="17" width="3.5546875" bestFit="1" customWidth="1"/>
    <col min="18" max="18" width="6.33203125" bestFit="1" customWidth="1"/>
    <col min="19" max="19" width="6.21875" bestFit="1" customWidth="1"/>
    <col min="20" max="20" width="4.109375" bestFit="1" customWidth="1"/>
    <col min="21" max="21" width="5.44140625" bestFit="1" customWidth="1"/>
    <col min="22" max="22" width="3.33203125" bestFit="1" customWidth="1"/>
    <col min="23" max="24" width="3.5546875" bestFit="1" customWidth="1"/>
    <col min="25" max="25" width="6.33203125" bestFit="1" customWidth="1"/>
    <col min="26" max="26" width="3.5546875" bestFit="1" customWidth="1"/>
    <col min="27" max="27" width="5.109375" customWidth="1"/>
    <col min="28" max="28" width="2.77734375" bestFit="1" customWidth="1"/>
    <col min="29" max="29" width="3.5546875" bestFit="1" customWidth="1"/>
    <col min="30" max="30" width="3.44140625" customWidth="1"/>
    <col min="31" max="31" width="4.33203125" customWidth="1"/>
    <col min="32" max="32" width="3.5546875" bestFit="1" customWidth="1"/>
    <col min="33" max="33" width="5.109375" customWidth="1"/>
    <col min="34" max="34" width="2.77734375" bestFit="1" customWidth="1"/>
    <col min="35" max="35" width="3.5546875" bestFit="1" customWidth="1"/>
    <col min="36" max="36" width="3.5546875" customWidth="1"/>
    <col min="37" max="37" width="4.44140625" customWidth="1"/>
    <col min="38" max="38" width="3.5546875" bestFit="1" customWidth="1"/>
    <col min="39" max="39" width="5.33203125" customWidth="1"/>
    <col min="40" max="40" width="3.44140625" bestFit="1" customWidth="1"/>
    <col min="41" max="41" width="3.5546875" bestFit="1" customWidth="1"/>
    <col min="42" max="42" width="3.5546875" customWidth="1"/>
    <col min="43" max="43" width="2.77734375" customWidth="1"/>
  </cols>
  <sheetData>
    <row r="1" spans="1:44" ht="16.5" thickBot="1">
      <c r="A1" s="63"/>
    </row>
    <row r="2" spans="1:44" ht="16.5" thickBot="1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6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3"/>
      <c r="AR2" s="2"/>
    </row>
    <row r="3" spans="1:44" ht="16.5" thickBot="1">
      <c r="B3" s="16"/>
      <c r="C3" s="13"/>
      <c r="D3" s="14"/>
      <c r="E3" s="14"/>
      <c r="F3" s="14"/>
      <c r="G3" s="14"/>
      <c r="H3" s="14"/>
      <c r="I3" s="15"/>
      <c r="J3" s="2"/>
      <c r="K3" s="214" t="s">
        <v>79</v>
      </c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6"/>
      <c r="Z3" s="107"/>
      <c r="AA3" s="115"/>
      <c r="AB3" s="84"/>
      <c r="AR3" s="2"/>
    </row>
    <row r="4" spans="1:44" ht="19.5" thickBot="1">
      <c r="B4" s="16"/>
      <c r="C4" s="16"/>
      <c r="D4" s="37" t="s">
        <v>16</v>
      </c>
      <c r="E4" s="31"/>
      <c r="F4" s="38"/>
      <c r="G4" s="39"/>
      <c r="H4" s="40"/>
      <c r="I4" s="24"/>
      <c r="K4" s="141"/>
      <c r="L4" s="142"/>
      <c r="M4" s="142"/>
      <c r="N4" s="142"/>
      <c r="O4" s="142"/>
      <c r="P4" s="142"/>
      <c r="Q4" s="142"/>
      <c r="R4" s="143"/>
      <c r="S4" s="154"/>
      <c r="T4" s="155"/>
      <c r="U4" s="144" t="s">
        <v>20</v>
      </c>
      <c r="V4" s="225" t="s">
        <v>53</v>
      </c>
      <c r="W4" s="226"/>
      <c r="X4" s="227"/>
      <c r="Y4" s="145" t="s">
        <v>56</v>
      </c>
      <c r="Z4" s="108"/>
      <c r="AA4" s="116"/>
      <c r="AB4" s="80"/>
      <c r="AR4" s="23"/>
    </row>
    <row r="5" spans="1:44" ht="19.5" thickBot="1">
      <c r="B5" s="16"/>
      <c r="C5" s="16"/>
      <c r="D5" s="75"/>
      <c r="E5" s="41"/>
      <c r="F5" s="76"/>
      <c r="G5" s="77"/>
      <c r="H5" s="77"/>
      <c r="I5" s="24"/>
      <c r="K5" s="222" t="s">
        <v>67</v>
      </c>
      <c r="L5" s="223"/>
      <c r="M5" s="223"/>
      <c r="N5" s="223"/>
      <c r="O5" s="223"/>
      <c r="P5" s="223"/>
      <c r="Q5" s="223"/>
      <c r="R5" s="224"/>
      <c r="S5" s="153" t="s">
        <v>20</v>
      </c>
      <c r="T5" s="139" t="s">
        <v>21</v>
      </c>
      <c r="U5" s="139" t="s">
        <v>52</v>
      </c>
      <c r="V5" s="139" t="s">
        <v>38</v>
      </c>
      <c r="W5" s="139" t="s">
        <v>39</v>
      </c>
      <c r="X5" s="139" t="s">
        <v>40</v>
      </c>
      <c r="Y5" s="140" t="s">
        <v>57</v>
      </c>
      <c r="Z5" s="70"/>
      <c r="AA5" s="117"/>
      <c r="AB5" s="85"/>
      <c r="AR5" s="23"/>
    </row>
    <row r="6" spans="1:44">
      <c r="B6" s="16"/>
      <c r="C6" s="16"/>
      <c r="D6" s="3" t="s">
        <v>22</v>
      </c>
      <c r="E6" s="201"/>
      <c r="F6" s="167" t="s">
        <v>8</v>
      </c>
      <c r="G6" s="161"/>
      <c r="H6" s="161"/>
      <c r="I6" s="24"/>
      <c r="K6" s="135">
        <v>1</v>
      </c>
      <c r="L6" s="136" t="s">
        <v>58</v>
      </c>
      <c r="M6" s="137"/>
      <c r="N6" s="137"/>
      <c r="O6" s="137"/>
      <c r="P6" s="137"/>
      <c r="Q6" s="137"/>
      <c r="R6" s="138"/>
      <c r="S6" s="135">
        <v>34</v>
      </c>
      <c r="T6" s="170">
        <v>0.3</v>
      </c>
      <c r="U6" s="170">
        <v>9</v>
      </c>
      <c r="V6" s="170">
        <v>1.4</v>
      </c>
      <c r="W6" s="170">
        <v>4</v>
      </c>
      <c r="X6" s="170">
        <v>3.6</v>
      </c>
      <c r="Y6" s="171">
        <v>24.7</v>
      </c>
      <c r="Z6" s="109"/>
      <c r="AA6" s="118"/>
      <c r="AB6" s="80"/>
      <c r="AR6" s="23"/>
    </row>
    <row r="7" spans="1:44">
      <c r="B7" s="16"/>
      <c r="C7" s="16"/>
      <c r="D7" s="3" t="s">
        <v>5</v>
      </c>
      <c r="E7" s="164"/>
      <c r="F7" s="168" t="s">
        <v>8</v>
      </c>
      <c r="G7" s="161"/>
      <c r="H7" s="161"/>
      <c r="I7" s="24"/>
      <c r="K7" s="122">
        <v>2</v>
      </c>
      <c r="L7" s="126" t="s">
        <v>59</v>
      </c>
      <c r="M7" s="127"/>
      <c r="N7" s="127"/>
      <c r="O7" s="127"/>
      <c r="P7" s="127"/>
      <c r="Q7" s="127"/>
      <c r="R7" s="128"/>
      <c r="S7" s="133">
        <v>51</v>
      </c>
      <c r="T7" s="172">
        <v>0.6</v>
      </c>
      <c r="U7" s="172">
        <v>16.100000000000001</v>
      </c>
      <c r="V7" s="172">
        <v>2.5</v>
      </c>
      <c r="W7" s="172">
        <v>6.8</v>
      </c>
      <c r="X7" s="172">
        <v>6.9</v>
      </c>
      <c r="Y7" s="173">
        <v>34.4</v>
      </c>
      <c r="Z7" s="109"/>
      <c r="AA7" s="118"/>
      <c r="AB7" s="81"/>
      <c r="AR7" s="23"/>
    </row>
    <row r="8" spans="1:44">
      <c r="B8" s="16"/>
      <c r="C8" s="16"/>
      <c r="D8" s="3" t="s">
        <v>76</v>
      </c>
      <c r="E8" s="165"/>
      <c r="F8" s="168"/>
      <c r="G8" s="163"/>
      <c r="H8" s="163"/>
      <c r="I8" s="17"/>
      <c r="K8" s="122">
        <v>3</v>
      </c>
      <c r="L8" s="126" t="s">
        <v>61</v>
      </c>
      <c r="M8" s="127"/>
      <c r="N8" s="127"/>
      <c r="O8" s="127"/>
      <c r="P8" s="127"/>
      <c r="Q8" s="127"/>
      <c r="R8" s="128"/>
      <c r="S8" s="133">
        <v>68</v>
      </c>
      <c r="T8" s="172">
        <v>1.2</v>
      </c>
      <c r="U8" s="172">
        <v>25.1</v>
      </c>
      <c r="V8" s="172">
        <v>4.5</v>
      </c>
      <c r="W8" s="172">
        <v>10.4</v>
      </c>
      <c r="X8" s="172">
        <v>10.199999999999999</v>
      </c>
      <c r="Y8" s="173">
        <v>42.1</v>
      </c>
      <c r="Z8" s="109"/>
      <c r="AA8" s="118"/>
      <c r="AB8" s="81"/>
      <c r="AR8" s="23"/>
    </row>
    <row r="9" spans="1:44">
      <c r="B9" s="16"/>
      <c r="C9" s="16"/>
      <c r="D9" s="160" t="s">
        <v>6</v>
      </c>
      <c r="E9" s="168"/>
      <c r="F9" s="168"/>
      <c r="G9" s="163"/>
      <c r="H9" s="163"/>
      <c r="I9" s="17"/>
      <c r="K9" s="169">
        <v>4</v>
      </c>
      <c r="L9" s="129" t="s">
        <v>69</v>
      </c>
      <c r="M9" s="157"/>
      <c r="N9" s="157"/>
      <c r="O9" s="157"/>
      <c r="P9" s="157"/>
      <c r="Q9" s="157"/>
      <c r="R9" s="158"/>
      <c r="S9" s="156">
        <v>75</v>
      </c>
      <c r="T9" s="174">
        <v>1.4</v>
      </c>
      <c r="U9" s="174">
        <v>27.7</v>
      </c>
      <c r="V9" s="174">
        <v>5.6</v>
      </c>
      <c r="W9" s="174">
        <v>12</v>
      </c>
      <c r="X9" s="174">
        <v>10.1</v>
      </c>
      <c r="Y9" s="173">
        <v>46.4</v>
      </c>
      <c r="Z9" s="109"/>
      <c r="AA9" s="118"/>
      <c r="AB9" s="81"/>
      <c r="AR9" s="23"/>
    </row>
    <row r="10" spans="1:44">
      <c r="B10" s="16"/>
      <c r="C10" s="16"/>
      <c r="D10" s="3" t="s">
        <v>54</v>
      </c>
      <c r="E10" s="166"/>
      <c r="F10" s="168" t="s">
        <v>8</v>
      </c>
      <c r="G10" s="161"/>
      <c r="H10" s="161"/>
      <c r="I10" s="24"/>
      <c r="K10" s="122">
        <v>5</v>
      </c>
      <c r="L10" s="126" t="s">
        <v>60</v>
      </c>
      <c r="M10" s="127"/>
      <c r="N10" s="127"/>
      <c r="O10" s="127"/>
      <c r="P10" s="127"/>
      <c r="Q10" s="127"/>
      <c r="R10" s="128"/>
      <c r="S10" s="122">
        <v>97</v>
      </c>
      <c r="T10" s="123">
        <v>1.6</v>
      </c>
      <c r="U10" s="172">
        <v>36</v>
      </c>
      <c r="V10" s="124">
        <v>6.9</v>
      </c>
      <c r="W10" s="124">
        <v>16.2</v>
      </c>
      <c r="X10" s="124">
        <v>12.9</v>
      </c>
      <c r="Y10" s="125">
        <v>59</v>
      </c>
      <c r="Z10" s="109"/>
      <c r="AA10" s="118"/>
      <c r="AB10" s="81"/>
      <c r="AR10" s="23"/>
    </row>
    <row r="11" spans="1:44">
      <c r="B11" s="16"/>
      <c r="C11" s="16"/>
      <c r="D11" s="3" t="s">
        <v>70</v>
      </c>
      <c r="E11" s="164"/>
      <c r="F11" s="168"/>
      <c r="G11" s="163"/>
      <c r="H11" s="163"/>
      <c r="I11" s="17"/>
      <c r="K11" s="122">
        <v>6</v>
      </c>
      <c r="L11" s="126" t="s">
        <v>62</v>
      </c>
      <c r="M11" s="127"/>
      <c r="N11" s="127"/>
      <c r="O11" s="127"/>
      <c r="P11" s="127"/>
      <c r="Q11" s="127"/>
      <c r="R11" s="128"/>
      <c r="S11" s="175">
        <v>153</v>
      </c>
      <c r="T11" s="172">
        <v>2.8</v>
      </c>
      <c r="U11" s="172">
        <v>63</v>
      </c>
      <c r="V11" s="172">
        <v>12.7</v>
      </c>
      <c r="W11" s="172">
        <v>30.3</v>
      </c>
      <c r="X11" s="172">
        <v>19.899999999999999</v>
      </c>
      <c r="Y11" s="176">
        <v>86.9</v>
      </c>
      <c r="Z11" s="17"/>
      <c r="AA11" s="16"/>
      <c r="AB11" s="2"/>
      <c r="AR11" s="23"/>
    </row>
    <row r="12" spans="1:44">
      <c r="B12" s="16"/>
      <c r="C12" s="16"/>
      <c r="D12" s="3" t="s">
        <v>55</v>
      </c>
      <c r="E12" s="162"/>
      <c r="F12" s="162"/>
      <c r="G12" s="163"/>
      <c r="H12" s="163"/>
      <c r="I12" s="17"/>
      <c r="K12" s="156">
        <v>7</v>
      </c>
      <c r="L12" s="129" t="s">
        <v>63</v>
      </c>
      <c r="M12" s="157"/>
      <c r="N12" s="157"/>
      <c r="O12" s="157"/>
      <c r="P12" s="157"/>
      <c r="Q12" s="157"/>
      <c r="R12" s="158"/>
      <c r="S12" s="156">
        <v>72</v>
      </c>
      <c r="T12" s="174">
        <v>0.3</v>
      </c>
      <c r="U12" s="174">
        <v>19.3</v>
      </c>
      <c r="V12" s="174">
        <v>1.4</v>
      </c>
      <c r="W12" s="174">
        <v>6</v>
      </c>
      <c r="X12" s="174">
        <v>11.9</v>
      </c>
      <c r="Y12" s="173">
        <v>52.3</v>
      </c>
      <c r="Z12" s="110"/>
      <c r="AA12" s="119"/>
      <c r="AB12" s="81"/>
      <c r="AR12" s="23"/>
    </row>
    <row r="13" spans="1:44">
      <c r="B13" s="16"/>
      <c r="C13" s="16"/>
      <c r="D13" s="3" t="s">
        <v>8</v>
      </c>
      <c r="E13" s="6" t="s">
        <v>8</v>
      </c>
      <c r="F13" s="6"/>
      <c r="G13" s="5"/>
      <c r="H13" s="5"/>
      <c r="I13" s="24"/>
      <c r="K13" s="133">
        <v>8</v>
      </c>
      <c r="L13" s="126" t="s">
        <v>64</v>
      </c>
      <c r="M13" s="127"/>
      <c r="N13" s="127"/>
      <c r="O13" s="127"/>
      <c r="P13" s="127"/>
      <c r="Q13" s="127"/>
      <c r="R13" s="128"/>
      <c r="S13" s="156">
        <v>291</v>
      </c>
      <c r="T13" s="174">
        <v>0.7</v>
      </c>
      <c r="U13" s="172">
        <v>98</v>
      </c>
      <c r="V13" s="174">
        <v>6.1</v>
      </c>
      <c r="W13" s="174">
        <v>28.6</v>
      </c>
      <c r="X13" s="174">
        <v>63.3</v>
      </c>
      <c r="Y13" s="173">
        <v>192.7</v>
      </c>
      <c r="Z13" s="17"/>
      <c r="AA13" s="16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3"/>
      <c r="AR13" s="2"/>
    </row>
    <row r="14" spans="1:44">
      <c r="B14" s="16"/>
      <c r="C14" s="16"/>
      <c r="E14" s="62" t="s">
        <v>34</v>
      </c>
      <c r="F14" s="6" t="s">
        <v>8</v>
      </c>
      <c r="I14" s="24"/>
      <c r="K14" s="133">
        <v>9</v>
      </c>
      <c r="L14" s="129" t="s">
        <v>65</v>
      </c>
      <c r="M14" s="127"/>
      <c r="N14" s="127"/>
      <c r="O14" s="127"/>
      <c r="P14" s="127"/>
      <c r="Q14" s="127"/>
      <c r="R14" s="128"/>
      <c r="S14" s="156">
        <v>435</v>
      </c>
      <c r="T14" s="174">
        <v>1.3</v>
      </c>
      <c r="U14" s="172">
        <v>141.4</v>
      </c>
      <c r="V14" s="174">
        <v>9.6999999999999993</v>
      </c>
      <c r="W14" s="174">
        <v>45.4</v>
      </c>
      <c r="X14" s="174">
        <v>86.3</v>
      </c>
      <c r="Y14" s="173">
        <v>292.7</v>
      </c>
      <c r="Z14" s="17"/>
      <c r="AA14" s="16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3"/>
      <c r="AR14" s="2"/>
    </row>
    <row r="15" spans="1:44">
      <c r="B15" s="16"/>
      <c r="C15" s="16"/>
      <c r="D15" s="7" t="s">
        <v>7</v>
      </c>
      <c r="E15" s="4"/>
      <c r="F15" s="4"/>
      <c r="G15" s="28"/>
      <c r="H15" s="21">
        <v>0</v>
      </c>
      <c r="I15" s="24"/>
      <c r="K15" s="133">
        <v>10</v>
      </c>
      <c r="L15" s="152" t="s">
        <v>68</v>
      </c>
      <c r="M15" s="127"/>
      <c r="N15" s="127"/>
      <c r="O15" s="127"/>
      <c r="P15" s="127"/>
      <c r="Q15" s="127"/>
      <c r="R15" s="128"/>
      <c r="S15" s="156">
        <v>222</v>
      </c>
      <c r="T15" s="174">
        <v>0.8</v>
      </c>
      <c r="U15" s="172">
        <v>66.599999999999994</v>
      </c>
      <c r="V15" s="174">
        <v>5.9</v>
      </c>
      <c r="W15" s="174">
        <v>24</v>
      </c>
      <c r="X15" s="174">
        <v>36.700000000000003</v>
      </c>
      <c r="Y15" s="173">
        <v>154.5</v>
      </c>
      <c r="Z15" s="17"/>
      <c r="AA15" s="16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3"/>
      <c r="AR15" s="2"/>
    </row>
    <row r="16" spans="1:44">
      <c r="B16" s="16"/>
      <c r="C16" s="16"/>
      <c r="D16" s="8"/>
      <c r="E16" s="9" t="s">
        <v>8</v>
      </c>
      <c r="F16" s="9"/>
      <c r="G16" s="2"/>
      <c r="H16" s="2"/>
      <c r="I16" s="17"/>
      <c r="K16" s="156">
        <v>11</v>
      </c>
      <c r="L16" s="129" t="s">
        <v>75</v>
      </c>
      <c r="M16" s="157"/>
      <c r="N16" s="157"/>
      <c r="O16" s="157"/>
      <c r="P16" s="157"/>
      <c r="Q16" s="157"/>
      <c r="R16" s="158"/>
      <c r="S16" s="156">
        <v>87</v>
      </c>
      <c r="T16" s="174">
        <v>1.2</v>
      </c>
      <c r="U16" s="174">
        <v>31.5</v>
      </c>
      <c r="V16" s="174">
        <v>4.7</v>
      </c>
      <c r="W16" s="174">
        <v>12.3</v>
      </c>
      <c r="X16" s="174">
        <v>14.5</v>
      </c>
      <c r="Y16" s="173">
        <v>47.7</v>
      </c>
      <c r="Z16" s="17"/>
      <c r="AA16" s="16"/>
      <c r="AB16" s="2"/>
      <c r="AC16" s="146"/>
      <c r="AD16" s="82"/>
      <c r="AE16" s="41"/>
      <c r="AF16" s="41"/>
      <c r="AG16" s="41"/>
      <c r="AH16" s="41"/>
      <c r="AI16" s="67"/>
      <c r="AJ16" s="67"/>
      <c r="AK16" s="41"/>
      <c r="AL16" s="41"/>
      <c r="AM16" s="2"/>
      <c r="AN16" s="2"/>
      <c r="AO16" s="2"/>
      <c r="AP16" s="2"/>
      <c r="AQ16" s="23"/>
      <c r="AR16" s="2"/>
    </row>
    <row r="17" spans="2:44" ht="16.5" thickBot="1">
      <c r="B17" s="16"/>
      <c r="C17" s="16"/>
      <c r="D17" s="3" t="s">
        <v>9</v>
      </c>
      <c r="E17" s="2"/>
      <c r="F17" s="2"/>
      <c r="G17" s="10"/>
      <c r="H17" s="50">
        <f>+(G18+G22+G23)</f>
        <v>0</v>
      </c>
      <c r="I17" s="25"/>
      <c r="K17" s="134">
        <v>12</v>
      </c>
      <c r="L17" s="130" t="s">
        <v>66</v>
      </c>
      <c r="M17" s="131"/>
      <c r="N17" s="131"/>
      <c r="O17" s="131"/>
      <c r="P17" s="131"/>
      <c r="Q17" s="131"/>
      <c r="R17" s="132"/>
      <c r="S17" s="134">
        <v>156</v>
      </c>
      <c r="T17" s="177">
        <v>0.8</v>
      </c>
      <c r="U17" s="178">
        <v>42.2</v>
      </c>
      <c r="V17" s="177">
        <v>5.4</v>
      </c>
      <c r="W17" s="177">
        <v>16</v>
      </c>
      <c r="X17" s="177">
        <v>20.7</v>
      </c>
      <c r="Y17" s="179">
        <v>113.2</v>
      </c>
      <c r="Z17" s="17"/>
      <c r="AA17" s="16"/>
      <c r="AB17" s="2"/>
      <c r="AC17" s="147"/>
      <c r="AD17" s="146"/>
      <c r="AE17" s="104"/>
      <c r="AF17" s="104"/>
      <c r="AG17" s="104"/>
      <c r="AH17" s="104"/>
      <c r="AI17" s="103"/>
      <c r="AJ17" s="103"/>
      <c r="AK17" s="103"/>
      <c r="AL17" s="103"/>
      <c r="AM17" s="2"/>
      <c r="AN17" s="2"/>
      <c r="AO17" s="2"/>
      <c r="AP17" s="2"/>
      <c r="AQ17" s="23"/>
      <c r="AR17" s="2"/>
    </row>
    <row r="18" spans="2:44" ht="16.5" thickBot="1">
      <c r="B18" s="16"/>
      <c r="C18" s="16"/>
      <c r="D18" s="3" t="s">
        <v>10</v>
      </c>
      <c r="F18" s="36"/>
      <c r="G18" s="54">
        <v>0</v>
      </c>
      <c r="H18" s="51" t="e">
        <f>G18/$H$17</f>
        <v>#DIV/0!</v>
      </c>
      <c r="I18" s="26"/>
      <c r="J18" s="2"/>
      <c r="Z18" s="17"/>
      <c r="AA18" s="16"/>
      <c r="AB18" s="2"/>
      <c r="AC18" s="147"/>
      <c r="AD18" s="146"/>
      <c r="AE18" s="104"/>
      <c r="AF18" s="104"/>
      <c r="AG18" s="104"/>
      <c r="AH18" s="104"/>
      <c r="AI18" s="103"/>
      <c r="AJ18" s="103"/>
      <c r="AK18" s="104"/>
      <c r="AL18" s="104"/>
      <c r="AM18" s="2"/>
      <c r="AN18" s="2"/>
      <c r="AO18" s="2"/>
      <c r="AP18" s="2"/>
      <c r="AQ18" s="23"/>
      <c r="AR18" s="2"/>
    </row>
    <row r="19" spans="2:44" ht="16.5" thickBot="1">
      <c r="B19" s="16"/>
      <c r="C19" s="16"/>
      <c r="D19" s="66" t="s">
        <v>35</v>
      </c>
      <c r="E19" s="64"/>
      <c r="F19" s="79"/>
      <c r="G19">
        <v>0</v>
      </c>
      <c r="H19" s="51" t="e">
        <f>G19/$H$17</f>
        <v>#DIV/0!</v>
      </c>
      <c r="I19" s="26"/>
      <c r="J19" s="2"/>
      <c r="K19" s="219" t="s">
        <v>80</v>
      </c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1"/>
      <c r="Z19" s="17"/>
      <c r="AA19" s="16"/>
      <c r="AB19" s="2"/>
      <c r="AC19" s="147"/>
      <c r="AD19" s="82"/>
      <c r="AE19" s="42"/>
      <c r="AF19" s="42"/>
      <c r="AG19" s="42"/>
      <c r="AH19" s="42"/>
      <c r="AI19" s="42"/>
      <c r="AJ19" s="42"/>
      <c r="AK19" s="42"/>
      <c r="AL19" s="42"/>
      <c r="AM19" s="2"/>
      <c r="AN19" s="2"/>
      <c r="AO19" s="2"/>
      <c r="AP19" s="2"/>
      <c r="AQ19" s="23"/>
      <c r="AR19" s="2"/>
    </row>
    <row r="20" spans="2:44">
      <c r="B20" s="16"/>
      <c r="C20" s="16"/>
      <c r="D20" s="66" t="s">
        <v>36</v>
      </c>
      <c r="E20" s="64"/>
      <c r="F20" s="79"/>
      <c r="G20">
        <v>0</v>
      </c>
      <c r="H20" s="51" t="e">
        <f>G20/$H$17</f>
        <v>#DIV/0!</v>
      </c>
      <c r="I20" s="26"/>
      <c r="J20" s="2"/>
      <c r="K20" s="95"/>
      <c r="L20" s="96" t="s">
        <v>17</v>
      </c>
      <c r="M20" s="97"/>
      <c r="N20" s="97"/>
      <c r="O20" s="97"/>
      <c r="P20" s="98"/>
      <c r="Q20" s="99"/>
      <c r="R20" s="98"/>
      <c r="S20" s="217" t="s">
        <v>18</v>
      </c>
      <c r="T20" s="218"/>
      <c r="U20" s="218"/>
      <c r="V20" s="218"/>
      <c r="W20" s="218"/>
      <c r="X20" s="218"/>
      <c r="Y20" s="100"/>
      <c r="Z20" s="17"/>
      <c r="AA20" s="16"/>
      <c r="AB20" s="2"/>
      <c r="AC20" s="147"/>
      <c r="AD20" s="83"/>
      <c r="AE20" s="83"/>
      <c r="AF20" s="83"/>
      <c r="AG20" s="83"/>
      <c r="AH20" s="83"/>
      <c r="AI20" s="42"/>
      <c r="AJ20" s="42"/>
      <c r="AK20" s="42"/>
      <c r="AL20" s="42"/>
      <c r="AM20" s="2"/>
      <c r="AN20" s="2"/>
      <c r="AO20" s="2"/>
      <c r="AP20" s="2"/>
      <c r="AQ20" s="23"/>
      <c r="AR20" s="2"/>
    </row>
    <row r="21" spans="2:44">
      <c r="B21" s="16"/>
      <c r="C21" s="16"/>
      <c r="D21" s="66" t="s">
        <v>37</v>
      </c>
      <c r="E21" s="65"/>
      <c r="F21" s="79"/>
      <c r="G21">
        <v>0</v>
      </c>
      <c r="H21" s="51" t="e">
        <f>G21/$H$17</f>
        <v>#DIV/0!</v>
      </c>
      <c r="I21" s="26"/>
      <c r="J21" s="2"/>
      <c r="K21" s="32"/>
      <c r="L21" s="72"/>
      <c r="M21" s="73"/>
      <c r="N21" s="74" t="s">
        <v>20</v>
      </c>
      <c r="O21" s="211" t="s">
        <v>53</v>
      </c>
      <c r="P21" s="212"/>
      <c r="Q21" s="213"/>
      <c r="R21" s="86" t="s">
        <v>56</v>
      </c>
      <c r="S21" s="72"/>
      <c r="T21" s="73"/>
      <c r="U21" s="74" t="s">
        <v>20</v>
      </c>
      <c r="V21" s="211" t="s">
        <v>53</v>
      </c>
      <c r="W21" s="212"/>
      <c r="X21" s="212"/>
      <c r="Y21" s="90" t="s">
        <v>56</v>
      </c>
      <c r="Z21" s="17"/>
      <c r="AA21" s="16"/>
      <c r="AB21" s="2"/>
      <c r="AC21" s="147"/>
      <c r="AD21" s="148"/>
      <c r="AE21" s="83"/>
      <c r="AF21" s="83"/>
      <c r="AG21" s="83"/>
      <c r="AH21" s="83"/>
      <c r="AI21" s="42"/>
      <c r="AJ21" s="42"/>
      <c r="AK21" s="106"/>
      <c r="AL21" s="106"/>
      <c r="AM21" s="2"/>
      <c r="AN21" s="2"/>
      <c r="AO21" s="2"/>
      <c r="AP21" s="2"/>
      <c r="AQ21" s="23"/>
      <c r="AR21" s="2"/>
    </row>
    <row r="22" spans="2:44" ht="16.5" thickBot="1">
      <c r="B22" s="16"/>
      <c r="C22" s="16"/>
      <c r="D22" s="3" t="s">
        <v>11</v>
      </c>
      <c r="F22" s="36"/>
      <c r="G22" s="71">
        <f>SUM(G19:G21)</f>
        <v>0</v>
      </c>
      <c r="H22" s="51" t="e">
        <f>G22/H17</f>
        <v>#DIV/0!</v>
      </c>
      <c r="I22" s="17"/>
      <c r="J22" s="2"/>
      <c r="K22" s="33" t="s">
        <v>19</v>
      </c>
      <c r="L22" s="34" t="s">
        <v>20</v>
      </c>
      <c r="M22" s="35" t="s">
        <v>21</v>
      </c>
      <c r="N22" s="35" t="s">
        <v>52</v>
      </c>
      <c r="O22" s="35" t="s">
        <v>38</v>
      </c>
      <c r="P22" s="35" t="s">
        <v>39</v>
      </c>
      <c r="Q22" s="88" t="s">
        <v>40</v>
      </c>
      <c r="R22" s="87" t="s">
        <v>57</v>
      </c>
      <c r="S22" s="34" t="s">
        <v>20</v>
      </c>
      <c r="T22" s="35" t="s">
        <v>21</v>
      </c>
      <c r="U22" s="35" t="s">
        <v>52</v>
      </c>
      <c r="V22" s="35" t="s">
        <v>38</v>
      </c>
      <c r="W22" s="35" t="s">
        <v>39</v>
      </c>
      <c r="X22" s="89" t="s">
        <v>40</v>
      </c>
      <c r="Y22" s="140" t="s">
        <v>57</v>
      </c>
      <c r="Z22" s="17"/>
      <c r="AA22" s="16"/>
      <c r="AB22" s="2"/>
      <c r="AC22" s="147"/>
      <c r="AD22" s="47"/>
      <c r="AE22" s="42"/>
      <c r="AF22" s="42"/>
      <c r="AG22" s="42"/>
      <c r="AH22" s="42"/>
      <c r="AI22" s="42"/>
      <c r="AJ22" s="42"/>
      <c r="AK22" s="42"/>
      <c r="AL22" s="42"/>
      <c r="AM22" s="2"/>
      <c r="AN22" s="2"/>
      <c r="AO22" s="2"/>
      <c r="AP22" s="2"/>
      <c r="AQ22" s="23"/>
      <c r="AR22" s="2"/>
    </row>
    <row r="23" spans="2:44">
      <c r="B23" s="16"/>
      <c r="C23" s="16"/>
      <c r="D23" s="3" t="s">
        <v>12</v>
      </c>
      <c r="F23" s="36"/>
      <c r="G23" s="54">
        <v>0</v>
      </c>
      <c r="H23" s="51" t="e">
        <f>G23/H17</f>
        <v>#DIV/0!</v>
      </c>
      <c r="I23" s="25"/>
      <c r="J23" s="2"/>
      <c r="K23" s="180">
        <v>2009</v>
      </c>
      <c r="L23" s="181">
        <v>281</v>
      </c>
      <c r="M23" s="182">
        <v>0.5</v>
      </c>
      <c r="N23" s="182">
        <v>81</v>
      </c>
      <c r="O23" s="183">
        <v>5.9</v>
      </c>
      <c r="P23" s="184">
        <v>27</v>
      </c>
      <c r="Q23" s="185">
        <v>48</v>
      </c>
      <c r="R23" s="186">
        <v>200</v>
      </c>
      <c r="S23" s="187">
        <v>142</v>
      </c>
      <c r="T23" s="188">
        <v>1.6</v>
      </c>
      <c r="U23" s="189">
        <v>53</v>
      </c>
      <c r="V23" s="190">
        <v>8.4</v>
      </c>
      <c r="W23" s="191">
        <v>23</v>
      </c>
      <c r="X23" s="191">
        <v>21</v>
      </c>
      <c r="Y23" s="192">
        <v>88</v>
      </c>
      <c r="Z23" s="17"/>
      <c r="AA23" s="16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3"/>
      <c r="AR23" s="2"/>
    </row>
    <row r="24" spans="2:44">
      <c r="B24" s="16"/>
      <c r="C24" s="16"/>
      <c r="D24" s="2"/>
      <c r="E24" s="2"/>
      <c r="F24" s="2"/>
      <c r="G24" s="2"/>
      <c r="H24" s="22"/>
      <c r="I24" s="26"/>
      <c r="J24" s="2"/>
      <c r="K24" s="193">
        <v>2010</v>
      </c>
      <c r="L24" s="181">
        <v>286</v>
      </c>
      <c r="M24" s="182">
        <v>0.6</v>
      </c>
      <c r="N24" s="182">
        <v>84</v>
      </c>
      <c r="O24" s="183">
        <v>5.9</v>
      </c>
      <c r="P24" s="184">
        <v>29</v>
      </c>
      <c r="Q24" s="185">
        <v>49</v>
      </c>
      <c r="R24" s="186">
        <v>202</v>
      </c>
      <c r="S24" s="187">
        <v>101</v>
      </c>
      <c r="T24" s="188">
        <v>1.3</v>
      </c>
      <c r="U24" s="189">
        <v>37</v>
      </c>
      <c r="V24" s="190">
        <v>6.6</v>
      </c>
      <c r="W24" s="191">
        <v>16</v>
      </c>
      <c r="X24" s="191">
        <v>15</v>
      </c>
      <c r="Y24" s="192">
        <v>62</v>
      </c>
      <c r="Z24" s="111"/>
      <c r="AA24" s="120"/>
      <c r="AB24" s="29"/>
      <c r="AC24" s="29"/>
      <c r="AD24" s="29"/>
      <c r="AE24" s="29"/>
      <c r="AF24" s="29"/>
      <c r="AG24" s="29"/>
      <c r="AH24" s="29"/>
      <c r="AI24" s="29"/>
      <c r="AJ24" s="29"/>
      <c r="AK24" s="30"/>
      <c r="AL24" s="30"/>
      <c r="AM24" s="30"/>
      <c r="AN24" s="30"/>
      <c r="AO24" s="30"/>
      <c r="AP24" s="30"/>
      <c r="AQ24" s="23"/>
      <c r="AR24" s="2"/>
    </row>
    <row r="25" spans="2:44">
      <c r="B25" s="16"/>
      <c r="C25" s="16"/>
      <c r="D25" s="3" t="s">
        <v>13</v>
      </c>
      <c r="E25" s="2"/>
      <c r="F25" s="2"/>
      <c r="G25" s="11"/>
      <c r="H25" s="21">
        <v>0</v>
      </c>
      <c r="I25" s="26"/>
      <c r="J25" s="2"/>
      <c r="K25" s="193">
        <v>2011</v>
      </c>
      <c r="L25" s="181">
        <v>317</v>
      </c>
      <c r="M25" s="182">
        <v>0.6</v>
      </c>
      <c r="N25" s="182">
        <v>88</v>
      </c>
      <c r="O25" s="183">
        <v>5.8</v>
      </c>
      <c r="P25" s="184">
        <v>31</v>
      </c>
      <c r="Q25" s="185">
        <v>52</v>
      </c>
      <c r="R25" s="186">
        <v>228</v>
      </c>
      <c r="S25" s="187">
        <v>100</v>
      </c>
      <c r="T25" s="188">
        <v>1.5</v>
      </c>
      <c r="U25" s="189">
        <v>36</v>
      </c>
      <c r="V25" s="190">
        <v>6</v>
      </c>
      <c r="W25" s="191">
        <v>16</v>
      </c>
      <c r="X25" s="191">
        <v>15</v>
      </c>
      <c r="Y25" s="192">
        <v>62</v>
      </c>
      <c r="Z25" s="112"/>
      <c r="AA25" s="115"/>
      <c r="AB25" s="67"/>
      <c r="AC25" s="67"/>
      <c r="AD25" s="67"/>
      <c r="AE25" s="67"/>
      <c r="AF25" s="67"/>
      <c r="AG25" s="67"/>
      <c r="AH25" s="67"/>
      <c r="AI25" s="29"/>
      <c r="AJ25" s="29"/>
      <c r="AK25" s="30"/>
      <c r="AL25" s="30"/>
      <c r="AM25" s="30"/>
      <c r="AN25" s="30"/>
      <c r="AO25" s="30"/>
      <c r="AP25" s="30"/>
      <c r="AQ25" s="23"/>
      <c r="AR25" s="2"/>
    </row>
    <row r="26" spans="2:44">
      <c r="B26" s="16"/>
      <c r="C26" s="16"/>
      <c r="D26" s="2"/>
      <c r="E26" s="2"/>
      <c r="F26" s="2"/>
      <c r="G26" s="2"/>
      <c r="H26" s="22"/>
      <c r="I26" s="25"/>
      <c r="J26" s="2"/>
      <c r="K26" s="193">
        <v>2012</v>
      </c>
      <c r="L26" s="202">
        <v>333</v>
      </c>
      <c r="M26" s="203">
        <v>0.7</v>
      </c>
      <c r="N26" s="203">
        <v>95</v>
      </c>
      <c r="O26" s="203">
        <v>6.3</v>
      </c>
      <c r="P26" s="203">
        <v>35</v>
      </c>
      <c r="Q26" s="204">
        <v>54</v>
      </c>
      <c r="R26" s="205">
        <v>237</v>
      </c>
      <c r="S26" s="202">
        <v>96</v>
      </c>
      <c r="T26" s="203">
        <v>1.2</v>
      </c>
      <c r="U26" s="203">
        <v>37</v>
      </c>
      <c r="V26" s="206">
        <v>6</v>
      </c>
      <c r="W26" s="203">
        <v>17</v>
      </c>
      <c r="X26" s="204">
        <v>13</v>
      </c>
      <c r="Y26" s="207">
        <v>59</v>
      </c>
      <c r="Z26" s="113"/>
      <c r="AA26" s="102"/>
      <c r="AB26" s="103"/>
      <c r="AC26" s="103"/>
      <c r="AD26" s="103"/>
      <c r="AE26" s="103"/>
      <c r="AF26" s="29"/>
      <c r="AG26" s="29"/>
      <c r="AH26" s="29"/>
      <c r="AI26" s="29"/>
      <c r="AJ26" s="29"/>
      <c r="AK26" s="30"/>
      <c r="AL26" s="30"/>
      <c r="AM26" s="30"/>
      <c r="AN26" s="30"/>
      <c r="AO26" s="30"/>
      <c r="AP26" s="30"/>
      <c r="AQ26" s="23"/>
      <c r="AR26" s="2"/>
    </row>
    <row r="27" spans="2:44" ht="16.5" thickBot="1">
      <c r="B27" s="16"/>
      <c r="C27" s="16"/>
      <c r="D27" s="3" t="s">
        <v>25</v>
      </c>
      <c r="E27" s="2"/>
      <c r="F27" s="2"/>
      <c r="G27" s="11"/>
      <c r="H27" s="21">
        <v>0</v>
      </c>
      <c r="I27" s="26"/>
      <c r="J27" s="2"/>
      <c r="K27" s="194">
        <v>2013</v>
      </c>
      <c r="L27" s="91">
        <v>368</v>
      </c>
      <c r="M27" s="92">
        <v>0.7</v>
      </c>
      <c r="N27" s="92">
        <v>96</v>
      </c>
      <c r="O27" s="92">
        <v>6.2</v>
      </c>
      <c r="P27" s="92">
        <v>33</v>
      </c>
      <c r="Q27" s="93">
        <v>57</v>
      </c>
      <c r="R27" s="94">
        <v>272</v>
      </c>
      <c r="S27" s="91">
        <v>102</v>
      </c>
      <c r="T27" s="92">
        <v>1.2</v>
      </c>
      <c r="U27" s="92">
        <v>35</v>
      </c>
      <c r="V27" s="200">
        <v>5.4</v>
      </c>
      <c r="W27" s="92">
        <v>16</v>
      </c>
      <c r="X27" s="93">
        <v>14</v>
      </c>
      <c r="Y27" s="208">
        <v>67</v>
      </c>
      <c r="Z27" s="113"/>
      <c r="AA27" s="102"/>
      <c r="AB27" s="103"/>
      <c r="AC27" s="103"/>
      <c r="AD27" s="103"/>
      <c r="AE27" s="103"/>
      <c r="AF27" s="29"/>
      <c r="AG27" s="29"/>
      <c r="AH27" s="29"/>
      <c r="AI27" s="29"/>
      <c r="AJ27" s="29"/>
      <c r="AK27" s="30"/>
      <c r="AL27" s="30"/>
      <c r="AM27" s="30"/>
      <c r="AN27" s="30"/>
      <c r="AO27" s="30"/>
      <c r="AP27" s="30"/>
      <c r="AQ27" s="23"/>
      <c r="AR27" s="2"/>
    </row>
    <row r="28" spans="2:44" ht="16.5" thickBot="1">
      <c r="B28" s="16"/>
      <c r="C28" s="16"/>
      <c r="I28" s="26"/>
      <c r="J28" s="2"/>
      <c r="K28" s="195" t="s">
        <v>33</v>
      </c>
      <c r="L28" s="196">
        <f>SUM(L23:L27)/5</f>
        <v>317</v>
      </c>
      <c r="M28" s="196">
        <f t="shared" ref="M28:R28" si="0">SUM(M23:M27)/5</f>
        <v>0.62000000000000011</v>
      </c>
      <c r="N28" s="196">
        <f t="shared" si="0"/>
        <v>88.8</v>
      </c>
      <c r="O28" s="196">
        <f t="shared" si="0"/>
        <v>6.0200000000000005</v>
      </c>
      <c r="P28" s="196">
        <f t="shared" si="0"/>
        <v>31</v>
      </c>
      <c r="Q28" s="196">
        <f t="shared" si="0"/>
        <v>52</v>
      </c>
      <c r="R28" s="196">
        <f t="shared" si="0"/>
        <v>227.8</v>
      </c>
      <c r="S28" s="196">
        <f t="shared" ref="S28" si="1">SUM(S23:S27)/5</f>
        <v>108.2</v>
      </c>
      <c r="T28" s="196">
        <f t="shared" ref="T28" si="2">SUM(T23:T27)/5</f>
        <v>1.36</v>
      </c>
      <c r="U28" s="196">
        <f t="shared" ref="U28" si="3">SUM(U23:U27)/5</f>
        <v>39.6</v>
      </c>
      <c r="V28" s="196">
        <f t="shared" ref="V28" si="4">SUM(V23:V27)/5</f>
        <v>6.4799999999999995</v>
      </c>
      <c r="W28" s="196">
        <f t="shared" ref="W28" si="5">SUM(W23:W27)/5</f>
        <v>17.600000000000001</v>
      </c>
      <c r="X28" s="196">
        <f t="shared" ref="X28" si="6">SUM(X23:X27)/5</f>
        <v>15.6</v>
      </c>
      <c r="Y28" s="197">
        <f t="shared" ref="Y28" si="7">SUM(Y23:Y27)/5</f>
        <v>67.599999999999994</v>
      </c>
      <c r="Z28" s="101"/>
      <c r="AA28" s="105"/>
      <c r="AB28" s="42"/>
      <c r="AC28" s="42"/>
      <c r="AD28" s="42"/>
      <c r="AE28" s="4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3"/>
      <c r="AR28" s="23"/>
    </row>
    <row r="29" spans="2:44" ht="16.5" thickBot="1">
      <c r="B29" s="16"/>
      <c r="C29" s="16"/>
      <c r="D29" s="3" t="s">
        <v>14</v>
      </c>
      <c r="E29" s="2"/>
      <c r="F29" s="2"/>
      <c r="G29" s="11"/>
      <c r="H29" s="159" t="e">
        <f>(H17/H15)*100000000/(+H25*365*H27)</f>
        <v>#DIV/0!</v>
      </c>
      <c r="I29" s="27"/>
      <c r="J29" s="2"/>
      <c r="Z29" s="114"/>
      <c r="AA29" s="121"/>
      <c r="AB29" s="83"/>
      <c r="AC29" s="83"/>
      <c r="AD29" s="83"/>
      <c r="AE29" s="8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"/>
      <c r="AQ29" s="23"/>
      <c r="AR29" s="23"/>
    </row>
    <row r="30" spans="2:44">
      <c r="B30" s="16"/>
      <c r="C30" s="16"/>
      <c r="D30" s="12" t="s">
        <v>27</v>
      </c>
      <c r="E30" s="2"/>
      <c r="F30" s="2"/>
      <c r="G30" s="2"/>
      <c r="H30" s="2"/>
      <c r="I30" s="17"/>
      <c r="J30" s="2"/>
      <c r="K30" s="149" t="s">
        <v>23</v>
      </c>
      <c r="L30" s="150"/>
      <c r="M30" s="150"/>
      <c r="N30" s="150"/>
      <c r="O30" s="150"/>
      <c r="P30" s="150"/>
      <c r="Q30" s="150"/>
      <c r="R30" s="150"/>
      <c r="S30" s="151"/>
      <c r="Z30" s="114"/>
      <c r="AA30" s="121"/>
      <c r="AB30" s="83"/>
      <c r="AC30" s="83"/>
      <c r="AD30" s="83"/>
      <c r="AE30" s="8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"/>
      <c r="AQ30" s="23"/>
      <c r="AR30" s="23"/>
    </row>
    <row r="31" spans="2:44">
      <c r="B31" s="16"/>
      <c r="C31" s="16"/>
      <c r="D31" s="3" t="s">
        <v>28</v>
      </c>
      <c r="E31" s="2"/>
      <c r="F31" s="2"/>
      <c r="G31" s="2"/>
      <c r="H31" s="52" t="e">
        <f>(G18/H15)*100000000/(+H25*365*H27)</f>
        <v>#DIV/0!</v>
      </c>
      <c r="I31" s="17"/>
      <c r="J31" s="2"/>
      <c r="K31" s="198" t="s">
        <v>24</v>
      </c>
      <c r="L31" s="127"/>
      <c r="M31" s="127"/>
      <c r="N31" s="127"/>
      <c r="O31" s="127"/>
      <c r="P31" s="127"/>
      <c r="Q31" s="127"/>
      <c r="R31" s="127"/>
      <c r="S31" s="128"/>
      <c r="Z31" s="101"/>
      <c r="AA31" s="105"/>
      <c r="AB31" s="42"/>
      <c r="AC31" s="42"/>
      <c r="AD31" s="42"/>
      <c r="AE31" s="4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3"/>
      <c r="AR31" s="23"/>
    </row>
    <row r="32" spans="2:44">
      <c r="B32" s="16"/>
      <c r="C32" s="16"/>
      <c r="D32" s="12" t="s">
        <v>29</v>
      </c>
      <c r="E32" s="2"/>
      <c r="F32" s="2"/>
      <c r="G32" s="2"/>
      <c r="H32" s="2"/>
      <c r="I32" s="17"/>
      <c r="J32" s="2"/>
      <c r="K32" s="198" t="s">
        <v>26</v>
      </c>
      <c r="L32" s="127"/>
      <c r="M32" s="127"/>
      <c r="N32" s="127"/>
      <c r="O32" s="127"/>
      <c r="P32" s="127"/>
      <c r="Q32" s="127"/>
      <c r="R32" s="127"/>
      <c r="S32" s="128"/>
      <c r="Z32" s="17"/>
      <c r="AA32" s="16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3"/>
      <c r="AR32" s="23"/>
    </row>
    <row r="33" spans="2:44">
      <c r="B33" s="16"/>
      <c r="C33" s="16"/>
      <c r="D33" s="3" t="s">
        <v>44</v>
      </c>
      <c r="E33" s="2"/>
      <c r="F33" s="2"/>
      <c r="G33" s="2"/>
      <c r="H33" s="53" t="e">
        <f>(G22/H15)*100000000/(H25*365*H27)</f>
        <v>#DIV/0!</v>
      </c>
      <c r="I33" s="17"/>
      <c r="J33" s="2"/>
      <c r="K33" s="198" t="s">
        <v>51</v>
      </c>
      <c r="L33" s="127"/>
      <c r="M33" s="127"/>
      <c r="N33" s="127"/>
      <c r="O33" s="127"/>
      <c r="P33" s="127"/>
      <c r="Q33" s="127"/>
      <c r="R33" s="127"/>
      <c r="S33" s="128"/>
      <c r="Z33" s="17"/>
      <c r="AA33" s="16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3"/>
      <c r="AR33" s="23"/>
    </row>
    <row r="34" spans="2:44">
      <c r="B34" s="16"/>
      <c r="C34" s="16"/>
      <c r="D34" s="12" t="s">
        <v>30</v>
      </c>
      <c r="E34" s="2"/>
      <c r="F34" s="2"/>
      <c r="G34" s="2"/>
      <c r="H34" s="68"/>
      <c r="I34" s="17"/>
      <c r="J34" s="2"/>
      <c r="K34" s="198" t="s">
        <v>41</v>
      </c>
      <c r="L34" s="127"/>
      <c r="M34" s="127"/>
      <c r="N34" s="127"/>
      <c r="O34" s="127"/>
      <c r="P34" s="127"/>
      <c r="Q34" s="127"/>
      <c r="R34" s="127"/>
      <c r="S34" s="128"/>
      <c r="Z34" s="17"/>
      <c r="AA34" s="16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3"/>
      <c r="AR34" s="23"/>
    </row>
    <row r="35" spans="2:44">
      <c r="B35" s="16"/>
      <c r="C35" s="16"/>
      <c r="D35" s="3" t="s">
        <v>45</v>
      </c>
      <c r="E35" s="2"/>
      <c r="F35" s="2"/>
      <c r="G35" s="11"/>
      <c r="H35" s="159" t="e">
        <f>(G19/H15)*100000000/(H25*365*H27)</f>
        <v>#DIV/0!</v>
      </c>
      <c r="I35" s="17"/>
      <c r="J35" s="2"/>
      <c r="K35" s="198" t="s">
        <v>42</v>
      </c>
      <c r="L35" s="127"/>
      <c r="M35" s="127"/>
      <c r="N35" s="127"/>
      <c r="O35" s="127"/>
      <c r="P35" s="127"/>
      <c r="Q35" s="127"/>
      <c r="R35" s="127"/>
      <c r="S35" s="128"/>
      <c r="Z35" s="17"/>
      <c r="AA35" s="16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3"/>
      <c r="AR35" s="23"/>
    </row>
    <row r="36" spans="2:44" ht="16.5" thickBot="1">
      <c r="B36" s="16"/>
      <c r="C36" s="16" t="s">
        <v>8</v>
      </c>
      <c r="D36" s="12" t="s">
        <v>48</v>
      </c>
      <c r="E36" s="2"/>
      <c r="F36" s="2"/>
      <c r="G36" s="2"/>
      <c r="H36" s="2"/>
      <c r="I36" s="17"/>
      <c r="J36" s="2"/>
      <c r="K36" s="199" t="s">
        <v>43</v>
      </c>
      <c r="L36" s="131"/>
      <c r="M36" s="131"/>
      <c r="N36" s="131"/>
      <c r="O36" s="131"/>
      <c r="P36" s="131"/>
      <c r="Q36" s="131"/>
      <c r="R36" s="131"/>
      <c r="S36" s="132"/>
      <c r="Z36" s="17"/>
      <c r="AA36" s="16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3"/>
      <c r="AR36" s="23"/>
    </row>
    <row r="37" spans="2:44">
      <c r="B37" s="16"/>
      <c r="C37" s="16"/>
      <c r="D37" s="3" t="s">
        <v>46</v>
      </c>
      <c r="E37" s="2"/>
      <c r="F37" s="2"/>
      <c r="G37" s="2"/>
      <c r="H37" s="52" t="e">
        <f>(G20/H15)*100000000/(H25*365*H27)</f>
        <v>#DIV/0!</v>
      </c>
      <c r="I37" s="70"/>
      <c r="J37" s="2"/>
      <c r="Z37" s="17"/>
      <c r="AA37" s="16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3"/>
      <c r="AR37" s="23"/>
    </row>
    <row r="38" spans="2:44">
      <c r="B38" s="16"/>
      <c r="C38" s="69"/>
      <c r="D38" s="12" t="s">
        <v>49</v>
      </c>
      <c r="E38" s="2"/>
      <c r="F38" s="2"/>
      <c r="G38" s="2"/>
      <c r="H38" s="2"/>
      <c r="I38" s="70"/>
      <c r="J38" s="41"/>
      <c r="Z38" s="17"/>
      <c r="AA38" s="16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3"/>
      <c r="AR38" s="23"/>
    </row>
    <row r="39" spans="2:44">
      <c r="B39" s="16"/>
      <c r="C39" s="69"/>
      <c r="D39" s="3" t="s">
        <v>47</v>
      </c>
      <c r="E39" s="2"/>
      <c r="F39" s="2"/>
      <c r="G39" s="2"/>
      <c r="H39" s="52" t="e">
        <f>(G21/H15)*100000000/(H25*365*H27)</f>
        <v>#DIV/0!</v>
      </c>
      <c r="I39" s="70"/>
      <c r="J39" s="41"/>
      <c r="Z39" s="17"/>
      <c r="AA39" s="16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3"/>
      <c r="AR39" s="23"/>
    </row>
    <row r="40" spans="2:44">
      <c r="B40" s="16"/>
      <c r="C40" s="69"/>
      <c r="D40" s="12" t="s">
        <v>50</v>
      </c>
      <c r="E40" s="2"/>
      <c r="F40" s="2"/>
      <c r="G40" s="2"/>
      <c r="H40" s="68"/>
      <c r="I40" s="70"/>
      <c r="J40" s="41"/>
      <c r="Z40" s="17"/>
      <c r="AA40" s="16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3"/>
      <c r="AR40" s="23"/>
    </row>
    <row r="41" spans="2:44">
      <c r="B41" s="16"/>
      <c r="C41" s="69"/>
      <c r="D41" s="3" t="s">
        <v>77</v>
      </c>
      <c r="E41" s="2"/>
      <c r="F41" s="2"/>
      <c r="G41" s="2"/>
      <c r="H41" s="52" t="e">
        <f>(G23/H15)*100000000/(H25*365*H27)</f>
        <v>#DIV/0!</v>
      </c>
      <c r="I41" s="70"/>
      <c r="J41" s="41"/>
      <c r="Z41" s="17"/>
      <c r="AA41" s="16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3"/>
      <c r="AR41" s="23"/>
    </row>
    <row r="42" spans="2:44">
      <c r="B42" s="16"/>
      <c r="C42" s="69"/>
      <c r="D42" s="12" t="s">
        <v>78</v>
      </c>
      <c r="E42" s="2"/>
      <c r="F42" s="2"/>
      <c r="G42" s="2"/>
      <c r="H42" s="68"/>
      <c r="I42" s="70"/>
      <c r="J42" s="41"/>
      <c r="Z42" s="17"/>
      <c r="AA42" s="16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3"/>
      <c r="AR42" s="23"/>
    </row>
    <row r="43" spans="2:44" ht="16.5" thickBot="1">
      <c r="B43" s="16"/>
      <c r="C43" s="78"/>
      <c r="D43" s="44"/>
      <c r="E43" s="44"/>
      <c r="F43" s="44"/>
      <c r="G43" s="44"/>
      <c r="H43" s="44"/>
      <c r="I43" s="60"/>
      <c r="J43" s="41"/>
      <c r="Z43" s="17"/>
      <c r="AA43" s="16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3"/>
      <c r="AR43" s="23"/>
    </row>
    <row r="44" spans="2:44">
      <c r="B44" s="16"/>
      <c r="C44" s="42"/>
      <c r="J44" s="42"/>
      <c r="Z44" s="17"/>
      <c r="AA44" s="16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3"/>
      <c r="AR44" s="23"/>
    </row>
    <row r="45" spans="2:44" ht="16.5" thickBo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20"/>
      <c r="AA45" s="16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3"/>
    </row>
    <row r="46" spans="2:44">
      <c r="B46" s="2"/>
      <c r="AQ46" s="2"/>
      <c r="AR46" s="23"/>
    </row>
    <row r="47" spans="2:44">
      <c r="B47" s="2"/>
      <c r="AQ47" s="2"/>
      <c r="AR47" s="23"/>
    </row>
    <row r="48" spans="2:44">
      <c r="B48" s="2"/>
      <c r="C48" s="1"/>
      <c r="AQ48" s="2"/>
      <c r="AR48" s="23"/>
    </row>
    <row r="49" spans="2:44">
      <c r="B49" s="2"/>
      <c r="C49" s="1"/>
      <c r="AQ49" s="23"/>
      <c r="AR49" s="23"/>
    </row>
    <row r="50" spans="2:44">
      <c r="B50" s="2"/>
      <c r="AQ50" s="2"/>
      <c r="AR50" s="2"/>
    </row>
    <row r="51" spans="2:44">
      <c r="B51" s="2"/>
      <c r="AQ51" s="2"/>
      <c r="AR51" s="2"/>
    </row>
    <row r="52" spans="2:44">
      <c r="B52" s="2"/>
      <c r="AQ52" s="2"/>
      <c r="AR52" s="2"/>
    </row>
    <row r="53" spans="2:44">
      <c r="B53" s="2"/>
      <c r="AQ53" s="2"/>
      <c r="AR53" s="2"/>
    </row>
    <row r="54" spans="2:44">
      <c r="B54" s="2"/>
      <c r="AQ54" s="2"/>
      <c r="AR54" s="2"/>
    </row>
    <row r="55" spans="2:44">
      <c r="B55" s="2"/>
      <c r="AQ55" s="2"/>
      <c r="AR55" s="2"/>
    </row>
    <row r="56" spans="2:44">
      <c r="B56" s="2"/>
      <c r="AQ56" s="2"/>
      <c r="AR56" s="2"/>
    </row>
    <row r="57" spans="2:44">
      <c r="B57" s="2"/>
      <c r="AQ57" s="2"/>
      <c r="AR57" s="2"/>
    </row>
    <row r="58" spans="2:44">
      <c r="B58" s="2"/>
      <c r="AQ58" s="2"/>
      <c r="AR58" s="2"/>
    </row>
    <row r="59" spans="2:44">
      <c r="AQ59" s="2"/>
      <c r="AR59" s="2"/>
    </row>
    <row r="60" spans="2:44">
      <c r="AQ60" s="2"/>
    </row>
    <row r="61" spans="2:44">
      <c r="AQ61" s="2"/>
    </row>
    <row r="62" spans="2:44">
      <c r="AQ62" s="2"/>
    </row>
    <row r="63" spans="2:44">
      <c r="AQ63" s="2"/>
    </row>
    <row r="64" spans="2:44">
      <c r="AQ64" s="2"/>
    </row>
    <row r="65" spans="43:43">
      <c r="AQ65" s="2"/>
    </row>
  </sheetData>
  <mergeCells count="7">
    <mergeCell ref="V21:X21"/>
    <mergeCell ref="O21:Q21"/>
    <mergeCell ref="K3:Y3"/>
    <mergeCell ref="S20:X20"/>
    <mergeCell ref="K19:Y19"/>
    <mergeCell ref="K5:R5"/>
    <mergeCell ref="V4:X4"/>
  </mergeCells>
  <phoneticPr fontId="0" type="noConversion"/>
  <printOptions horizontalCentered="1" verticalCentered="1"/>
  <pageMargins left="0.25" right="0.25" top="0.25" bottom="0.25" header="0.5" footer="0.5"/>
  <pageSetup scale="9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Intersection Crash Rate</vt:lpstr>
      <vt:lpstr>Segment Crash Rate</vt:lpstr>
      <vt:lpstr>'Intersection Crash Rate'!Print_Area</vt:lpstr>
      <vt:lpstr>'Segment Crash Rate'!Print_Area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Transportation</dc:creator>
  <cp:lastModifiedBy>dots1n</cp:lastModifiedBy>
  <cp:lastPrinted>2012-11-27T16:33:03Z</cp:lastPrinted>
  <dcterms:created xsi:type="dcterms:W3CDTF">1999-03-18T21:12:37Z</dcterms:created>
  <dcterms:modified xsi:type="dcterms:W3CDTF">2015-02-23T20:27:31Z</dcterms:modified>
</cp:coreProperties>
</file>