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6F2C6849-C2A7-4297-9747-066298DE2C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VV &amp; EB RAB Stage 1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C8" i="5" l="1"/>
  <c r="O8" i="5" s="1"/>
  <c r="C9" i="5"/>
  <c r="C10" i="5"/>
  <c r="C11" i="5"/>
  <c r="K11" i="5" s="1"/>
  <c r="C12" i="5"/>
  <c r="J12" i="5" s="1"/>
  <c r="L12" i="5"/>
  <c r="C13" i="5"/>
  <c r="C14" i="5"/>
  <c r="J14" i="5"/>
  <c r="K14" i="5"/>
  <c r="L14" i="5"/>
  <c r="C15" i="5"/>
  <c r="M15" i="5" s="1"/>
  <c r="J15" i="5"/>
  <c r="K15" i="5"/>
  <c r="N15" i="5"/>
  <c r="C16" i="5"/>
  <c r="N16" i="5" s="1"/>
  <c r="K16" i="5"/>
  <c r="L16" i="5"/>
  <c r="C17" i="5"/>
  <c r="C18" i="5"/>
  <c r="J18" i="5"/>
  <c r="C19" i="5"/>
  <c r="K19" i="5"/>
  <c r="C20" i="5"/>
  <c r="J20" i="5" s="1"/>
  <c r="C21" i="5"/>
  <c r="J21" i="5"/>
  <c r="K21" i="5"/>
  <c r="L21" i="5"/>
  <c r="C22" i="5"/>
  <c r="J22" i="5" s="1"/>
  <c r="L15" i="5" l="1"/>
  <c r="L20" i="5"/>
  <c r="K20" i="5"/>
  <c r="O16" i="5"/>
  <c r="K22" i="5"/>
  <c r="N13" i="5"/>
  <c r="M13" i="5"/>
  <c r="J9" i="5"/>
  <c r="M9" i="5"/>
  <c r="K12" i="5"/>
  <c r="K10" i="5"/>
  <c r="M10" i="5"/>
  <c r="O22" i="5"/>
  <c r="M22" i="5"/>
  <c r="N22" i="5"/>
  <c r="M20" i="5"/>
  <c r="O14" i="5"/>
  <c r="M14" i="5"/>
  <c r="J17" i="5"/>
  <c r="M17" i="5"/>
  <c r="J8" i="5"/>
  <c r="M8" i="5"/>
  <c r="N8" i="5"/>
  <c r="L19" i="5"/>
  <c r="M19" i="5"/>
  <c r="L13" i="5"/>
  <c r="M12" i="5"/>
  <c r="J16" i="5"/>
  <c r="M16" i="5"/>
  <c r="N14" i="5"/>
  <c r="K13" i="5"/>
  <c r="L11" i="5"/>
  <c r="M11" i="5"/>
  <c r="L8" i="5"/>
  <c r="L22" i="5"/>
  <c r="N21" i="5"/>
  <c r="M21" i="5"/>
  <c r="K18" i="5"/>
  <c r="M18" i="5"/>
  <c r="O15" i="5"/>
  <c r="J13" i="5"/>
  <c r="J10" i="5"/>
  <c r="K8" i="5"/>
  <c r="T8" i="5"/>
  <c r="P8" i="5"/>
  <c r="J19" i="5"/>
  <c r="J11" i="5"/>
  <c r="O9" i="5"/>
  <c r="O10" i="5"/>
  <c r="N9" i="5"/>
  <c r="N18" i="5"/>
  <c r="O11" i="5"/>
  <c r="N10" i="5"/>
  <c r="O20" i="5"/>
  <c r="O12" i="5"/>
  <c r="N11" i="5"/>
  <c r="N17" i="5"/>
  <c r="O19" i="5"/>
  <c r="N19" i="5"/>
  <c r="L17" i="5"/>
  <c r="L9" i="5"/>
  <c r="O21" i="5"/>
  <c r="N20" i="5"/>
  <c r="L18" i="5"/>
  <c r="K17" i="5"/>
  <c r="O13" i="5"/>
  <c r="N12" i="5"/>
  <c r="L10" i="5"/>
  <c r="K9" i="5"/>
  <c r="O17" i="5"/>
  <c r="O18" i="5"/>
  <c r="B29" i="1"/>
  <c r="O24" i="5" l="1"/>
  <c r="P9" i="5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K24" i="5"/>
  <c r="S8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N24" i="5"/>
  <c r="L24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M24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J24" i="5"/>
  <c r="T9" i="5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<sst xmlns="http://schemas.openxmlformats.org/spreadsheetml/2006/main" count="291" uniqueCount="141">
  <si>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</si>
  <si>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</si>
  <si>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</si>
  <si>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</si>
  <si>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</si>
  <si>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</si>
  <si>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</si>
  <si>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</si>
  <si>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</si>
  <si>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</si>
  <si>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</si>
  <si>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</si>
  <si>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</si>
  <si>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</si>
  <si>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</si>
  <si>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</si>
  <si>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</si>
  <si>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</si>
  <si>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</si>
  <si>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</si>
  <si>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</si>
  <si>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</si>
  <si>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</si>
  <si>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</si>
  <si>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</si>
  <si>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</si>
  <si>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</si>
  <si>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</si>
  <si>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</si>
  <si>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</si>
  <si>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</si>
  <si>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</si>
  <si>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</si>
  <si>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</si>
  <si>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</si>
  <si>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</si>
  <si>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</si>
  <si>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</si>
  <si>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</si>
  <si>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</si>
  <si>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</si>
  <si>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</si>
  <si>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</si>
  <si>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</si>
  <si>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</si>
  <si>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</si>
  <si>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</si>
  <si>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</si>
  <si>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</si>
  <si>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</si>
  <si>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</si>
  <si>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</si>
  <si>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</si>
  <si>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</si>
  <si>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</si>
  <si>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</si>
  <si>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</si>
  <si>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</si>
  <si>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</si>
  <si>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</si>
  <si>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</si>
  <si>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</si>
  <si>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</si>
  <si>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</si>
  <si>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</si>
  <si>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</si>
  <si>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</si>
  <si>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</si>
  <si>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</si>
  <si>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</si>
  <si>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</si>
  <si>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</si>
  <si>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</si>
  <si>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</si>
  <si>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</si>
  <si>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</si>
  <si>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</si>
  <si>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</si>
  <si>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</si>
  <si>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</si>
  <si>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</si>
  <si>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</si>
  <si>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</si>
  <si>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</si>
  <si>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</si>
  <si>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</si>
  <si>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</si>
  <si>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</si>
  <si>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</si>
  <si>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</si>
  <si>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</si>
  <si>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</si>
  <si>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</si>
  <si>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</si>
  <si>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</si>
  <si>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</si>
  <si>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</si>
  <si>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</si>
  <si>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</si>
  <si>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</si>
  <si>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</si>
  <si>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</si>
  <si>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</si>
  <si>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</si>
  <si>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</si>
  <si>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</si>
  <si>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</si>
  <si>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</si>
  <si>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</si>
  <si>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20+00</t>
  </si>
  <si>
    <t>20+25</t>
  </si>
  <si>
    <t>20+50</t>
  </si>
  <si>
    <t>20+75</t>
  </si>
  <si>
    <t>21+00</t>
  </si>
  <si>
    <t>21+25</t>
  </si>
  <si>
    <t>21+50</t>
  </si>
  <si>
    <t>21+75</t>
  </si>
  <si>
    <t>22+00</t>
  </si>
  <si>
    <t>22+25</t>
  </si>
  <si>
    <t>22+50</t>
  </si>
  <si>
    <t>22+75</t>
  </si>
  <si>
    <t>23+00</t>
  </si>
  <si>
    <t>23+25</t>
  </si>
  <si>
    <t>23+50</t>
  </si>
  <si>
    <t>23+64.42</t>
  </si>
  <si>
    <t xml:space="preserve">Select </t>
  </si>
  <si>
    <t>Select</t>
  </si>
  <si>
    <t>Crushed</t>
  </si>
  <si>
    <t>Borrow</t>
  </si>
  <si>
    <t>Material</t>
  </si>
  <si>
    <t>Unusable</t>
  </si>
  <si>
    <t xml:space="preserve">Expanded </t>
  </si>
  <si>
    <t>Select Borrow</t>
  </si>
  <si>
    <t>Stage 1 -- RAB CTH VV &amp; EB Ramps</t>
  </si>
  <si>
    <t>Note 9</t>
  </si>
  <si>
    <t>Mass</t>
  </si>
  <si>
    <t>Ordinate</t>
  </si>
  <si>
    <t>Totals:</t>
  </si>
  <si>
    <t xml:space="preserve">Pavement </t>
  </si>
  <si>
    <t>Crushed Material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</si>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</sst>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1DCC-5315-4DFD-9905-608DF9DCFA02}">
  <dimension ref="A1:AG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14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133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44"/>
      <c r="U2" s="88"/>
      <c r="V2" s="125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130</v>
      </c>
      <c r="F3" s="123"/>
      <c r="G3" s="97" t="s">
        <v>125</v>
      </c>
      <c r="H3" s="97" t="s">
        <v>126</v>
      </c>
      <c r="I3" s="95"/>
      <c r="J3" s="96"/>
      <c r="K3" s="97" t="s">
        <v>130</v>
      </c>
      <c r="L3" s="97"/>
      <c r="M3" s="97" t="s">
        <v>125</v>
      </c>
      <c r="N3" s="97" t="s">
        <v>126</v>
      </c>
      <c r="O3" s="98"/>
      <c r="P3" s="93"/>
      <c r="Q3" s="123" t="s">
        <v>67</v>
      </c>
      <c r="R3" s="123" t="s">
        <v>126</v>
      </c>
      <c r="S3" s="123" t="s">
        <v>131</v>
      </c>
      <c r="T3" s="145" t="s">
        <v>15</v>
      </c>
      <c r="U3" s="114" t="s">
        <v>135</v>
      </c>
      <c r="V3" s="125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3" t="s">
        <v>138</v>
      </c>
      <c r="F4" s="123" t="s">
        <v>19</v>
      </c>
      <c r="G4" s="123" t="s">
        <v>127</v>
      </c>
      <c r="H4" s="123" t="s">
        <v>128</v>
      </c>
      <c r="I4" s="95" t="s">
        <v>22</v>
      </c>
      <c r="J4" s="93" t="s">
        <v>17</v>
      </c>
      <c r="K4" s="123" t="s">
        <v>138</v>
      </c>
      <c r="L4" s="123" t="s">
        <v>19</v>
      </c>
      <c r="M4" s="123" t="s">
        <v>127</v>
      </c>
      <c r="N4" s="123" t="s">
        <v>128</v>
      </c>
      <c r="O4" s="95" t="s">
        <v>22</v>
      </c>
      <c r="P4" s="93" t="s">
        <v>17</v>
      </c>
      <c r="Q4" s="123" t="s">
        <v>19</v>
      </c>
      <c r="R4" s="123" t="s">
        <v>139</v>
      </c>
      <c r="S4" s="123" t="s">
        <v>132</v>
      </c>
      <c r="T4" s="145" t="s">
        <v>23</v>
      </c>
      <c r="U4" s="115" t="s">
        <v>136</v>
      </c>
      <c r="V4" s="125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129</v>
      </c>
      <c r="F5" s="124"/>
      <c r="G5" s="123" t="s">
        <v>129</v>
      </c>
      <c r="H5" s="124"/>
      <c r="I5" s="103"/>
      <c r="J5" s="93"/>
      <c r="K5" s="123" t="s">
        <v>129</v>
      </c>
      <c r="L5" s="124"/>
      <c r="M5" s="123" t="s">
        <v>129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46" t="s">
        <v>134</v>
      </c>
      <c r="U6" s="116" t="s">
        <v>140</v>
      </c>
      <c r="V6" s="125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6" t="s">
        <v>109</v>
      </c>
      <c r="B7" s="127">
        <v>2000</v>
      </c>
      <c r="C7" s="127">
        <v>0</v>
      </c>
      <c r="D7" s="147">
        <v>0</v>
      </c>
      <c r="E7" s="148">
        <v>0</v>
      </c>
      <c r="F7" s="148">
        <v>3504.1293378394498</v>
      </c>
      <c r="G7" s="148">
        <v>212</v>
      </c>
      <c r="H7" s="148">
        <v>210</v>
      </c>
      <c r="I7" s="149">
        <v>106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38">
        <v>0</v>
      </c>
      <c r="Q7" s="128">
        <v>0</v>
      </c>
      <c r="R7" s="128"/>
      <c r="S7" s="128">
        <v>0</v>
      </c>
      <c r="T7" s="129">
        <v>0</v>
      </c>
      <c r="U7" s="130">
        <v>0</v>
      </c>
      <c r="V7" s="11"/>
    </row>
    <row r="8" spans="1:33" ht="12.75" customHeight="1" x14ac:dyDescent="0.2">
      <c r="A8" s="131" t="s">
        <v>110</v>
      </c>
      <c r="B8" s="121">
        <v>2024.99999999996</v>
      </c>
      <c r="C8" s="121">
        <f t="shared" ref="C8:C22" si="0">B8-B7</f>
        <v>24.999999999959982</v>
      </c>
      <c r="D8" s="150">
        <v>0</v>
      </c>
      <c r="E8" s="151">
        <v>0</v>
      </c>
      <c r="F8" s="151">
        <v>3405.9539228275098</v>
      </c>
      <c r="G8" s="151">
        <v>272</v>
      </c>
      <c r="H8" s="151">
        <v>272</v>
      </c>
      <c r="I8" s="152">
        <v>136</v>
      </c>
      <c r="J8" s="10">
        <f t="shared" ref="J8:J22" si="1">AVERAGE(D7:D8)*(C8)/27</f>
        <v>0</v>
      </c>
      <c r="K8" s="10">
        <f t="shared" ref="K8:K22" si="2">AVERAGE(E7:E8)*(C8)/27</f>
        <v>0</v>
      </c>
      <c r="L8" s="10">
        <f t="shared" ref="L8:L22" si="3">AVERAGE(F7:F8)*(C8)/27</f>
        <v>3199.1126206740269</v>
      </c>
      <c r="M8" s="10">
        <f t="shared" ref="M8:M22" si="4">AVERAGE(G7:G8)*(C8)/27</f>
        <v>224.07407407371539</v>
      </c>
      <c r="N8" s="10">
        <f t="shared" ref="N8:N22" si="5">AVERAGE(H7:H8)*(C8)/27</f>
        <v>223.14814814779095</v>
      </c>
      <c r="O8" s="10">
        <f t="shared" ref="O8:O22" si="6">AVERAGE(I7:I8)*(C8)/27</f>
        <v>112.0370370368577</v>
      </c>
      <c r="P8" s="139">
        <f>J8*P5+P7</f>
        <v>0</v>
      </c>
      <c r="Q8" s="10">
        <f t="shared" ref="Q8:Q22" si="7">(L8-(N8*$S$5)-(O8*$T$5))*$Q$5+Q7</f>
        <v>3580.0829054728329</v>
      </c>
      <c r="R8" s="10">
        <f>M8*R5+R7</f>
        <v>224.07407407371539</v>
      </c>
      <c r="S8" s="10">
        <f>N8*S5+S7</f>
        <v>256.62037036995957</v>
      </c>
      <c r="T8" s="11">
        <f>O8*T5+T7</f>
        <v>78.425925925800385</v>
      </c>
      <c r="U8" s="132">
        <f t="shared" ref="U8:U22" si="8">(J8-K8-(L8-(N8*$S$5)-(O8*$T$5))*$Q$5+U7)</f>
        <v>-3580.0829054728329</v>
      </c>
      <c r="V8" s="11"/>
    </row>
    <row r="9" spans="1:33" ht="12.75" customHeight="1" x14ac:dyDescent="0.2">
      <c r="A9" s="131" t="s">
        <v>111</v>
      </c>
      <c r="B9" s="121">
        <v>2049.99999999996</v>
      </c>
      <c r="C9" s="121">
        <f t="shared" si="0"/>
        <v>25</v>
      </c>
      <c r="D9" s="150">
        <v>0</v>
      </c>
      <c r="E9" s="151">
        <v>0</v>
      </c>
      <c r="F9" s="151">
        <v>3495.5748186512001</v>
      </c>
      <c r="G9" s="151">
        <v>280</v>
      </c>
      <c r="H9" s="151">
        <v>280</v>
      </c>
      <c r="I9" s="152">
        <v>140</v>
      </c>
      <c r="J9" s="10">
        <f t="shared" si="1"/>
        <v>0</v>
      </c>
      <c r="K9" s="10">
        <f t="shared" si="2"/>
        <v>0</v>
      </c>
      <c r="L9" s="10">
        <f t="shared" si="3"/>
        <v>3195.1521951290324</v>
      </c>
      <c r="M9" s="10">
        <f t="shared" si="4"/>
        <v>255.55555555555554</v>
      </c>
      <c r="N9" s="10">
        <f t="shared" si="5"/>
        <v>255.55555555555554</v>
      </c>
      <c r="O9" s="10">
        <f t="shared" si="6"/>
        <v>127.77777777777777</v>
      </c>
      <c r="P9" s="139">
        <f>J9*P5+P8</f>
        <v>0</v>
      </c>
      <c r="Q9" s="10">
        <f t="shared" si="7"/>
        <v>7094.8564827174569</v>
      </c>
      <c r="R9" s="10">
        <f>M9*R5+R8</f>
        <v>479.62962962927094</v>
      </c>
      <c r="S9" s="10">
        <f>N9*S5+S8</f>
        <v>550.50925925884849</v>
      </c>
      <c r="T9" s="11">
        <f>O9*T5+T8</f>
        <v>167.87037037024481</v>
      </c>
      <c r="U9" s="132">
        <f t="shared" si="8"/>
        <v>-7094.8564827174569</v>
      </c>
      <c r="V9" s="11"/>
    </row>
    <row r="10" spans="1:33" ht="12.75" customHeight="1" thickBot="1" x14ac:dyDescent="0.25">
      <c r="A10" s="131" t="s">
        <v>112</v>
      </c>
      <c r="B10" s="122">
        <v>2074.99999999996</v>
      </c>
      <c r="C10" s="122">
        <f t="shared" si="0"/>
        <v>25</v>
      </c>
      <c r="D10" s="153">
        <v>0</v>
      </c>
      <c r="E10" s="154">
        <v>0</v>
      </c>
      <c r="F10" s="154">
        <v>3747.3476872678498</v>
      </c>
      <c r="G10" s="154">
        <v>224</v>
      </c>
      <c r="H10" s="154">
        <v>222</v>
      </c>
      <c r="I10" s="155">
        <v>112</v>
      </c>
      <c r="J10" s="11">
        <f t="shared" si="1"/>
        <v>0</v>
      </c>
      <c r="K10" s="11">
        <f t="shared" si="2"/>
        <v>0</v>
      </c>
      <c r="L10" s="11">
        <f t="shared" si="3"/>
        <v>3353.2048638514125</v>
      </c>
      <c r="M10" s="10">
        <f t="shared" si="4"/>
        <v>233.33333333333334</v>
      </c>
      <c r="N10" s="11">
        <f t="shared" si="5"/>
        <v>232.40740740740742</v>
      </c>
      <c r="O10" s="11">
        <f t="shared" si="6"/>
        <v>116.66666666666667</v>
      </c>
      <c r="P10" s="140">
        <f>J10*P5+P9</f>
        <v>0</v>
      </c>
      <c r="Q10" s="10">
        <f t="shared" si="7"/>
        <v>10850.19358105024</v>
      </c>
      <c r="R10" s="11">
        <f>M10*R5+R9</f>
        <v>712.96296296260425</v>
      </c>
      <c r="S10" s="11">
        <f>N10*S5+S9</f>
        <v>817.77777777736696</v>
      </c>
      <c r="T10" s="11">
        <f>O10*T5+T9</f>
        <v>249.5370370369115</v>
      </c>
      <c r="U10" s="132">
        <f t="shared" si="8"/>
        <v>-10850.19358105024</v>
      </c>
      <c r="V10" s="11"/>
    </row>
    <row r="11" spans="1:33" ht="12.75" customHeight="1" thickBot="1" x14ac:dyDescent="0.25">
      <c r="A11" s="133" t="s">
        <v>113</v>
      </c>
      <c r="B11" s="134">
        <v>2099.99999999996</v>
      </c>
      <c r="C11" s="134">
        <f t="shared" si="0"/>
        <v>25</v>
      </c>
      <c r="D11" s="156">
        <v>0</v>
      </c>
      <c r="E11" s="157">
        <v>0</v>
      </c>
      <c r="F11" s="157">
        <v>2519.6689292894698</v>
      </c>
      <c r="G11" s="157">
        <v>202</v>
      </c>
      <c r="H11" s="157">
        <v>202</v>
      </c>
      <c r="I11" s="158">
        <v>101</v>
      </c>
      <c r="J11" s="135">
        <f t="shared" si="1"/>
        <v>0</v>
      </c>
      <c r="K11" s="135">
        <f t="shared" si="2"/>
        <v>0</v>
      </c>
      <c r="L11" s="135">
        <f t="shared" si="3"/>
        <v>2901.3965817394997</v>
      </c>
      <c r="M11" s="136">
        <f t="shared" si="4"/>
        <v>197.22222222222223</v>
      </c>
      <c r="N11" s="135">
        <f t="shared" si="5"/>
        <v>196.2962962962963</v>
      </c>
      <c r="O11" s="135">
        <f t="shared" si="6"/>
        <v>98.611111111111114</v>
      </c>
      <c r="P11" s="141">
        <f>J11*P5+P10</f>
        <v>0</v>
      </c>
      <c r="Q11" s="136">
        <f t="shared" si="7"/>
        <v>14108.478660076467</v>
      </c>
      <c r="R11" s="135">
        <f>M11*R5+R10</f>
        <v>910.18518518482642</v>
      </c>
      <c r="S11" s="135">
        <f>N11*S5+S10</f>
        <v>1043.5185185181076</v>
      </c>
      <c r="T11" s="135">
        <f>O11*T5+T10</f>
        <v>318.56481481468927</v>
      </c>
      <c r="U11" s="137">
        <f t="shared" si="8"/>
        <v>-14108.478660076467</v>
      </c>
      <c r="V11" s="11"/>
      <c r="W11" s="17" t="s">
        <v>36</v>
      </c>
      <c r="X11" s="18"/>
      <c r="Y11" s="19"/>
    </row>
    <row r="12" spans="1:33" ht="12.75" customHeight="1" x14ac:dyDescent="0.2">
      <c r="A12" s="131" t="s">
        <v>114</v>
      </c>
      <c r="B12" s="122">
        <v>2124.99999999996</v>
      </c>
      <c r="C12" s="122">
        <f t="shared" si="0"/>
        <v>25</v>
      </c>
      <c r="D12" s="153">
        <v>0</v>
      </c>
      <c r="E12" s="154">
        <v>0</v>
      </c>
      <c r="F12" s="154">
        <v>2175.96743262983</v>
      </c>
      <c r="G12" s="154">
        <v>174</v>
      </c>
      <c r="H12" s="154">
        <v>174</v>
      </c>
      <c r="I12" s="155">
        <v>87</v>
      </c>
      <c r="J12" s="11">
        <f t="shared" si="1"/>
        <v>0</v>
      </c>
      <c r="K12" s="11">
        <f t="shared" si="2"/>
        <v>0</v>
      </c>
      <c r="L12" s="11">
        <f t="shared" si="3"/>
        <v>2173.9057231107868</v>
      </c>
      <c r="M12" s="10">
        <f t="shared" si="4"/>
        <v>174.07407407407408</v>
      </c>
      <c r="N12" s="11">
        <f t="shared" si="5"/>
        <v>174.07407407407408</v>
      </c>
      <c r="O12" s="11">
        <f t="shared" si="6"/>
        <v>87.037037037037038</v>
      </c>
      <c r="P12" s="140">
        <f>J12*P5+P11</f>
        <v>0</v>
      </c>
      <c r="Q12" s="10">
        <f t="shared" si="7"/>
        <v>16499.471925076061</v>
      </c>
      <c r="R12" s="11">
        <f>M12*R5+R11</f>
        <v>1084.2592592589006</v>
      </c>
      <c r="S12" s="11">
        <f>N12*S5+S11</f>
        <v>1243.7037037032928</v>
      </c>
      <c r="T12" s="11">
        <f>O12*T5+T11</f>
        <v>379.49074074061519</v>
      </c>
      <c r="U12" s="132">
        <f t="shared" si="8"/>
        <v>-16499.471925076061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1" t="s">
        <v>115</v>
      </c>
      <c r="B13" s="122">
        <v>2149.99999999996</v>
      </c>
      <c r="C13" s="122">
        <f t="shared" si="0"/>
        <v>25</v>
      </c>
      <c r="D13" s="153">
        <v>0</v>
      </c>
      <c r="E13" s="154">
        <v>0</v>
      </c>
      <c r="F13" s="159">
        <v>3007.1672657752101</v>
      </c>
      <c r="G13" s="154">
        <v>234</v>
      </c>
      <c r="H13" s="154">
        <v>232</v>
      </c>
      <c r="I13" s="155">
        <v>117</v>
      </c>
      <c r="J13" s="11">
        <f t="shared" si="1"/>
        <v>0</v>
      </c>
      <c r="K13" s="11">
        <f t="shared" si="2"/>
        <v>0</v>
      </c>
      <c r="L13" s="11">
        <f t="shared" si="3"/>
        <v>2399.5993974097405</v>
      </c>
      <c r="M13" s="10">
        <f t="shared" si="4"/>
        <v>188.88888888888889</v>
      </c>
      <c r="N13" s="11">
        <f t="shared" si="5"/>
        <v>187.96296296296296</v>
      </c>
      <c r="O13" s="11">
        <f t="shared" si="6"/>
        <v>94.444444444444443</v>
      </c>
      <c r="P13" s="140">
        <f>J13*P5+P12</f>
        <v>0</v>
      </c>
      <c r="Q13" s="10">
        <f t="shared" si="7"/>
        <v>19146.135523690089</v>
      </c>
      <c r="R13" s="11">
        <f>M13*R5+R12</f>
        <v>1273.1481481477895</v>
      </c>
      <c r="S13" s="11">
        <f>N13*S5+S12</f>
        <v>1459.8611111107002</v>
      </c>
      <c r="T13" s="11">
        <f>O13*T5+T12</f>
        <v>445.60185185172628</v>
      </c>
      <c r="U13" s="132">
        <f t="shared" si="8"/>
        <v>-19146.135523690089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1" t="s">
        <v>116</v>
      </c>
      <c r="B14" s="122">
        <v>2174.99999999996</v>
      </c>
      <c r="C14" s="122">
        <f t="shared" si="0"/>
        <v>25</v>
      </c>
      <c r="D14" s="153">
        <v>0</v>
      </c>
      <c r="E14" s="154">
        <v>0</v>
      </c>
      <c r="F14" s="159">
        <v>4060.0437045445401</v>
      </c>
      <c r="G14" s="154">
        <v>236</v>
      </c>
      <c r="H14" s="154">
        <v>234</v>
      </c>
      <c r="I14" s="155">
        <v>118</v>
      </c>
      <c r="J14" s="11">
        <f t="shared" si="1"/>
        <v>0</v>
      </c>
      <c r="K14" s="11">
        <f t="shared" si="2"/>
        <v>0</v>
      </c>
      <c r="L14" s="11">
        <f t="shared" si="3"/>
        <v>3271.8569307035882</v>
      </c>
      <c r="M14" s="10">
        <f t="shared" si="4"/>
        <v>217.59259259259258</v>
      </c>
      <c r="N14" s="11">
        <f t="shared" si="5"/>
        <v>215.74074074074073</v>
      </c>
      <c r="O14" s="11">
        <f t="shared" si="6"/>
        <v>108.79629629629629</v>
      </c>
      <c r="P14" s="140">
        <f>J14*P5+P13</f>
        <v>0</v>
      </c>
      <c r="Q14" s="10">
        <f t="shared" si="7"/>
        <v>22830.632612995501</v>
      </c>
      <c r="R14" s="11">
        <f>M14*R5+R13</f>
        <v>1490.7407407403821</v>
      </c>
      <c r="S14" s="11">
        <f>N14*S5+S13</f>
        <v>1707.962962962552</v>
      </c>
      <c r="T14" s="11">
        <f>O14*T5+T13</f>
        <v>521.75925925913373</v>
      </c>
      <c r="U14" s="132">
        <f t="shared" si="8"/>
        <v>-22830.632612995501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1" t="s">
        <v>117</v>
      </c>
      <c r="B15" s="122">
        <v>2199.99999999996</v>
      </c>
      <c r="C15" s="122">
        <f t="shared" si="0"/>
        <v>25</v>
      </c>
      <c r="D15" s="153">
        <v>0</v>
      </c>
      <c r="E15" s="154">
        <v>0</v>
      </c>
      <c r="F15" s="159">
        <v>3263.47521527961</v>
      </c>
      <c r="G15" s="154">
        <v>264</v>
      </c>
      <c r="H15" s="154">
        <v>264</v>
      </c>
      <c r="I15" s="155">
        <v>132</v>
      </c>
      <c r="J15" s="11">
        <f t="shared" si="1"/>
        <v>0</v>
      </c>
      <c r="K15" s="11">
        <f t="shared" si="2"/>
        <v>0</v>
      </c>
      <c r="L15" s="11">
        <f t="shared" si="3"/>
        <v>3390.5180184371065</v>
      </c>
      <c r="M15" s="10">
        <f t="shared" si="4"/>
        <v>231.4814814814815</v>
      </c>
      <c r="N15" s="11">
        <f t="shared" si="5"/>
        <v>230.55555555555554</v>
      </c>
      <c r="O15" s="11">
        <f t="shared" si="6"/>
        <v>115.74074074074075</v>
      </c>
      <c r="P15" s="140">
        <f>J15*P5+P14</f>
        <v>0</v>
      </c>
      <c r="Q15" s="10">
        <f t="shared" si="7"/>
        <v>26636.083376782626</v>
      </c>
      <c r="R15" s="11">
        <f>M15*R5+R14</f>
        <v>1722.2222222218636</v>
      </c>
      <c r="S15" s="11">
        <f>N15*S5+S14</f>
        <v>1973.1018518514409</v>
      </c>
      <c r="T15" s="11">
        <f>O15*T5+T14</f>
        <v>602.7777777776522</v>
      </c>
      <c r="U15" s="132">
        <f t="shared" si="8"/>
        <v>-26636.083376782626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1" t="s">
        <v>118</v>
      </c>
      <c r="B16" s="122">
        <v>2224.99999999996</v>
      </c>
      <c r="C16" s="122">
        <f t="shared" si="0"/>
        <v>25</v>
      </c>
      <c r="D16" s="153">
        <v>0</v>
      </c>
      <c r="E16" s="154">
        <v>0</v>
      </c>
      <c r="F16" s="159">
        <v>2876.2164037029802</v>
      </c>
      <c r="G16" s="154">
        <v>212</v>
      </c>
      <c r="H16" s="154">
        <v>210</v>
      </c>
      <c r="I16" s="155">
        <v>106</v>
      </c>
      <c r="J16" s="11">
        <f t="shared" si="1"/>
        <v>0</v>
      </c>
      <c r="K16" s="11">
        <f t="shared" si="2"/>
        <v>0</v>
      </c>
      <c r="L16" s="11">
        <f t="shared" si="3"/>
        <v>2842.4498236030508</v>
      </c>
      <c r="M16" s="10">
        <f t="shared" si="4"/>
        <v>220.37037037037038</v>
      </c>
      <c r="N16" s="11">
        <f t="shared" si="5"/>
        <v>219.44444444444446</v>
      </c>
      <c r="O16" s="11">
        <f t="shared" si="6"/>
        <v>110.18518518518519</v>
      </c>
      <c r="P16" s="140">
        <f>J16*P5+P15</f>
        <v>0</v>
      </c>
      <c r="Q16" s="10">
        <f t="shared" si="7"/>
        <v>29777.282230360513</v>
      </c>
      <c r="R16" s="11">
        <f>M16*R5+R15</f>
        <v>1942.592592592234</v>
      </c>
      <c r="S16" s="11">
        <f>N16*S5+S15</f>
        <v>2225.462962962552</v>
      </c>
      <c r="T16" s="11">
        <f>O16*T5+T15</f>
        <v>679.90740740728188</v>
      </c>
      <c r="U16" s="132">
        <f t="shared" si="8"/>
        <v>-29777.282230360513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6" t="s">
        <v>119</v>
      </c>
      <c r="B17" s="142">
        <v>2249.99999999996</v>
      </c>
      <c r="C17" s="142">
        <f t="shared" si="0"/>
        <v>25</v>
      </c>
      <c r="D17" s="160">
        <v>0</v>
      </c>
      <c r="E17" s="161">
        <v>0</v>
      </c>
      <c r="F17" s="162">
        <v>3032.0600216099201</v>
      </c>
      <c r="G17" s="161">
        <v>214</v>
      </c>
      <c r="H17" s="161">
        <v>212</v>
      </c>
      <c r="I17" s="163">
        <v>107</v>
      </c>
      <c r="J17" s="129">
        <f t="shared" si="1"/>
        <v>0</v>
      </c>
      <c r="K17" s="129">
        <f t="shared" si="2"/>
        <v>0</v>
      </c>
      <c r="L17" s="129">
        <f t="shared" si="3"/>
        <v>2735.3131598670839</v>
      </c>
      <c r="M17" s="128">
        <f t="shared" si="4"/>
        <v>197.22222222222223</v>
      </c>
      <c r="N17" s="129">
        <f t="shared" si="5"/>
        <v>195.37037037037038</v>
      </c>
      <c r="O17" s="129">
        <f t="shared" si="6"/>
        <v>98.611111111111114</v>
      </c>
      <c r="P17" s="143">
        <f>J17*P5+P16</f>
        <v>0</v>
      </c>
      <c r="Q17" s="128">
        <f t="shared" si="7"/>
        <v>32829.294050564742</v>
      </c>
      <c r="R17" s="129">
        <f>M17*R5+R16</f>
        <v>2139.8148148144564</v>
      </c>
      <c r="S17" s="129">
        <f>N17*S5+S16</f>
        <v>2450.138888888478</v>
      </c>
      <c r="T17" s="129">
        <f>O17*T5+T16</f>
        <v>748.93518518505971</v>
      </c>
      <c r="U17" s="130">
        <f t="shared" si="8"/>
        <v>-32829.294050564742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1" t="s">
        <v>120</v>
      </c>
      <c r="B18" s="122">
        <v>2274.99999999996</v>
      </c>
      <c r="C18" s="122">
        <f t="shared" si="0"/>
        <v>25</v>
      </c>
      <c r="D18" s="153">
        <v>0</v>
      </c>
      <c r="E18" s="154">
        <v>0</v>
      </c>
      <c r="F18" s="159">
        <v>3003.6400300898999</v>
      </c>
      <c r="G18" s="154">
        <v>236</v>
      </c>
      <c r="H18" s="154">
        <v>236</v>
      </c>
      <c r="I18" s="155">
        <v>118</v>
      </c>
      <c r="J18" s="11">
        <f t="shared" si="1"/>
        <v>0</v>
      </c>
      <c r="K18" s="11">
        <f t="shared" si="2"/>
        <v>0</v>
      </c>
      <c r="L18" s="11">
        <f t="shared" si="3"/>
        <v>2794.3055794906572</v>
      </c>
      <c r="M18" s="10">
        <f t="shared" si="4"/>
        <v>208.33333333333334</v>
      </c>
      <c r="N18" s="11">
        <f t="shared" si="5"/>
        <v>207.40740740740742</v>
      </c>
      <c r="O18" s="11">
        <f t="shared" si="6"/>
        <v>104.16666666666667</v>
      </c>
      <c r="P18" s="140">
        <f>J18*P5+P17</f>
        <v>0</v>
      </c>
      <c r="Q18" s="10">
        <f t="shared" si="7"/>
        <v>35932.882043446582</v>
      </c>
      <c r="R18" s="11">
        <f>M18*R5+R17</f>
        <v>2348.1481481477899</v>
      </c>
      <c r="S18" s="11">
        <f>N18*S5+S17</f>
        <v>2688.6574074069968</v>
      </c>
      <c r="T18" s="11">
        <f>O18*T5+T17</f>
        <v>821.85185185172634</v>
      </c>
      <c r="U18" s="132">
        <f t="shared" si="8"/>
        <v>-35932.882043446582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1" t="s">
        <v>121</v>
      </c>
      <c r="B19" s="122">
        <v>2299.99999999996</v>
      </c>
      <c r="C19" s="122">
        <f t="shared" si="0"/>
        <v>25</v>
      </c>
      <c r="D19" s="153">
        <v>0</v>
      </c>
      <c r="E19" s="154">
        <v>0</v>
      </c>
      <c r="F19" s="159">
        <v>2167.5419812088599</v>
      </c>
      <c r="G19" s="154">
        <v>168</v>
      </c>
      <c r="H19" s="154">
        <v>168</v>
      </c>
      <c r="I19" s="155">
        <v>84</v>
      </c>
      <c r="J19" s="11">
        <f t="shared" si="1"/>
        <v>0</v>
      </c>
      <c r="K19" s="11">
        <f t="shared" si="2"/>
        <v>0</v>
      </c>
      <c r="L19" s="11">
        <f t="shared" si="3"/>
        <v>2394.0657459716481</v>
      </c>
      <c r="M19" s="10">
        <f t="shared" si="4"/>
        <v>187.03703703703704</v>
      </c>
      <c r="N19" s="11">
        <f t="shared" si="5"/>
        <v>187.03703703703704</v>
      </c>
      <c r="O19" s="11">
        <f t="shared" si="6"/>
        <v>93.518518518518519</v>
      </c>
      <c r="P19" s="140">
        <f>J19*P5+P18</f>
        <v>0</v>
      </c>
      <c r="Q19" s="10">
        <f t="shared" si="7"/>
        <v>38574.769781466697</v>
      </c>
      <c r="R19" s="11">
        <f>M19*R5+R18</f>
        <v>2535.1851851848269</v>
      </c>
      <c r="S19" s="11">
        <f>N19*S5+S18</f>
        <v>2903.7499999995894</v>
      </c>
      <c r="T19" s="11">
        <f>O19*T5+T18</f>
        <v>887.31481481468927</v>
      </c>
      <c r="U19" s="132">
        <f t="shared" si="8"/>
        <v>-38574.769781466697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1" t="s">
        <v>122</v>
      </c>
      <c r="B20" s="122">
        <v>2324.99999999996</v>
      </c>
      <c r="C20" s="122">
        <f t="shared" si="0"/>
        <v>25</v>
      </c>
      <c r="D20" s="153">
        <v>0</v>
      </c>
      <c r="E20" s="154">
        <v>0</v>
      </c>
      <c r="F20" s="159">
        <v>2678.7541464897699</v>
      </c>
      <c r="G20" s="154">
        <v>212</v>
      </c>
      <c r="H20" s="154">
        <v>212</v>
      </c>
      <c r="I20" s="155">
        <v>106</v>
      </c>
      <c r="J20" s="11">
        <f t="shared" si="1"/>
        <v>0</v>
      </c>
      <c r="K20" s="11">
        <f t="shared" si="2"/>
        <v>0</v>
      </c>
      <c r="L20" s="11">
        <f t="shared" si="3"/>
        <v>2243.6556146752914</v>
      </c>
      <c r="M20" s="10">
        <f t="shared" si="4"/>
        <v>175.92592592592592</v>
      </c>
      <c r="N20" s="11">
        <f t="shared" si="5"/>
        <v>175.92592592592592</v>
      </c>
      <c r="O20" s="11">
        <f t="shared" si="6"/>
        <v>87.962962962962962</v>
      </c>
      <c r="P20" s="140">
        <f>J20*P5+P19</f>
        <v>0</v>
      </c>
      <c r="Q20" s="10">
        <f t="shared" si="7"/>
        <v>41049.478188699701</v>
      </c>
      <c r="R20" s="11">
        <f>M20*R5+R19</f>
        <v>2711.111111110753</v>
      </c>
      <c r="S20" s="11">
        <f>N20*S5+S19</f>
        <v>3106.0648148144041</v>
      </c>
      <c r="T20" s="11">
        <f>O20*T5+T19</f>
        <v>948.88888888876329</v>
      </c>
      <c r="U20" s="132">
        <f t="shared" si="8"/>
        <v>-41049.478188699701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3" t="s">
        <v>123</v>
      </c>
      <c r="B21" s="134">
        <v>2349.99999999996</v>
      </c>
      <c r="C21" s="134">
        <f t="shared" si="0"/>
        <v>25</v>
      </c>
      <c r="D21" s="156">
        <v>0</v>
      </c>
      <c r="E21" s="157">
        <v>0</v>
      </c>
      <c r="F21" s="164">
        <v>3544.4758811474999</v>
      </c>
      <c r="G21" s="157">
        <v>214</v>
      </c>
      <c r="H21" s="157">
        <v>212</v>
      </c>
      <c r="I21" s="158">
        <v>107</v>
      </c>
      <c r="J21" s="135">
        <f t="shared" si="1"/>
        <v>0</v>
      </c>
      <c r="K21" s="135">
        <f t="shared" si="2"/>
        <v>0</v>
      </c>
      <c r="L21" s="135">
        <f t="shared" si="3"/>
        <v>2881.1250127950325</v>
      </c>
      <c r="M21" s="136">
        <f t="shared" si="4"/>
        <v>197.22222222222223</v>
      </c>
      <c r="N21" s="135">
        <f t="shared" si="5"/>
        <v>196.2962962962963</v>
      </c>
      <c r="O21" s="135">
        <f t="shared" si="6"/>
        <v>98.611111111111114</v>
      </c>
      <c r="P21" s="141">
        <f>J21*P5+P20</f>
        <v>0</v>
      </c>
      <c r="Q21" s="136">
        <f t="shared" si="7"/>
        <v>44282.423806545339</v>
      </c>
      <c r="R21" s="135">
        <f>M21*R5+R20</f>
        <v>2908.3333333329751</v>
      </c>
      <c r="S21" s="135">
        <f>N21*S5+S20</f>
        <v>3331.805555555145</v>
      </c>
      <c r="T21" s="135">
        <f>O21*T5+T20</f>
        <v>1017.916666666541</v>
      </c>
      <c r="U21" s="137">
        <f t="shared" si="8"/>
        <v>-44282.423806545339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3" t="s">
        <v>124</v>
      </c>
      <c r="B22" s="134">
        <v>2364.42</v>
      </c>
      <c r="C22" s="134">
        <f t="shared" si="0"/>
        <v>14.420000000040091</v>
      </c>
      <c r="D22" s="156">
        <v>0</v>
      </c>
      <c r="E22" s="157">
        <v>0</v>
      </c>
      <c r="F22" s="164">
        <v>3504.0836283711701</v>
      </c>
      <c r="G22" s="157">
        <v>212</v>
      </c>
      <c r="H22" s="157">
        <v>210</v>
      </c>
      <c r="I22" s="158">
        <v>106</v>
      </c>
      <c r="J22" s="135">
        <f t="shared" si="1"/>
        <v>0</v>
      </c>
      <c r="K22" s="135">
        <f t="shared" si="2"/>
        <v>0</v>
      </c>
      <c r="L22" s="135">
        <f t="shared" si="3"/>
        <v>1882.2264468063297</v>
      </c>
      <c r="M22" s="136">
        <f t="shared" si="4"/>
        <v>113.75777777809405</v>
      </c>
      <c r="N22" s="135">
        <f t="shared" si="5"/>
        <v>112.68962962994293</v>
      </c>
      <c r="O22" s="135">
        <f t="shared" si="6"/>
        <v>56.878888889047026</v>
      </c>
      <c r="P22" s="141">
        <f>J22*P5+P21</f>
        <v>0</v>
      </c>
      <c r="Q22" s="136">
        <f t="shared" si="7"/>
        <v>46423.446494682292</v>
      </c>
      <c r="R22" s="135">
        <f>M22*R5+R21</f>
        <v>3022.091111111069</v>
      </c>
      <c r="S22" s="135">
        <f>N22*S5+S21</f>
        <v>3461.3986296295793</v>
      </c>
      <c r="T22" s="135">
        <f>O22*T5+T21</f>
        <v>1057.731888888874</v>
      </c>
      <c r="U22" s="137">
        <f t="shared" si="8"/>
        <v>-46423.446494682292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 t="s">
        <v>137</v>
      </c>
      <c r="I24" s="12"/>
      <c r="J24" s="13">
        <f>SUM(J7:J23)</f>
        <v>0</v>
      </c>
      <c r="K24" s="13">
        <f t="shared" ref="K24:O24" si="9">SUM(K7:K23)</f>
        <v>0</v>
      </c>
      <c r="L24" s="13">
        <f t="shared" si="9"/>
        <v>41657.887714264289</v>
      </c>
      <c r="M24" s="13">
        <f t="shared" si="9"/>
        <v>3022.091111111069</v>
      </c>
      <c r="N24" s="13">
        <f t="shared" si="9"/>
        <v>3009.911851851808</v>
      </c>
      <c r="O24" s="13">
        <f t="shared" si="9"/>
        <v>1511.0455555555345</v>
      </c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5" t="s">
        <v>92</v>
      </c>
      <c r="E1" s="16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7" t="s">
        <v>10</v>
      </c>
      <c r="C17" s="167"/>
      <c r="D17" s="168">
        <f>D16+E16</f>
        <v>0</v>
      </c>
      <c r="E17" s="16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VV &amp; EB RAB Stage 1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2020-04-27T21:56:08Z</dcterms:modified>
</cp:coreProperties>
</file>