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CFDC122C-0AA0-4F4E-9629-043ECA589A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rley &amp; Evergreen RAB Stage 2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5" l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C8" i="5" l="1"/>
  <c r="K8" i="5" s="1"/>
  <c r="C9" i="5"/>
  <c r="O9" i="5"/>
  <c r="C10" i="5"/>
  <c r="C11" i="5"/>
  <c r="C12" i="5"/>
  <c r="J12" i="5" s="1"/>
  <c r="C13" i="5"/>
  <c r="C14" i="5"/>
  <c r="J14" i="5" s="1"/>
  <c r="C15" i="5"/>
  <c r="M15" i="5" s="1"/>
  <c r="J15" i="5"/>
  <c r="K15" i="5"/>
  <c r="L15" i="5"/>
  <c r="O15" i="5"/>
  <c r="C16" i="5"/>
  <c r="K16" i="5" s="1"/>
  <c r="C17" i="5"/>
  <c r="C18" i="5"/>
  <c r="C19" i="5"/>
  <c r="C20" i="5"/>
  <c r="K20" i="5" s="1"/>
  <c r="J20" i="5"/>
  <c r="C21" i="5"/>
  <c r="J21" i="5" s="1"/>
  <c r="C22" i="5"/>
  <c r="J22" i="5" s="1"/>
  <c r="N22" i="5"/>
  <c r="L21" i="5" l="1"/>
  <c r="K21" i="5"/>
  <c r="N16" i="5"/>
  <c r="N14" i="5"/>
  <c r="O12" i="5"/>
  <c r="J9" i="5"/>
  <c r="M9" i="5"/>
  <c r="J8" i="5"/>
  <c r="P8" i="5" s="1"/>
  <c r="P9" i="5" s="1"/>
  <c r="M8" i="5"/>
  <c r="K22" i="5"/>
  <c r="L20" i="5"/>
  <c r="N15" i="5"/>
  <c r="L12" i="5"/>
  <c r="L19" i="5"/>
  <c r="M19" i="5"/>
  <c r="K18" i="5"/>
  <c r="M18" i="5"/>
  <c r="J16" i="5"/>
  <c r="M16" i="5"/>
  <c r="N13" i="5"/>
  <c r="M13" i="5"/>
  <c r="J17" i="5"/>
  <c r="M17" i="5"/>
  <c r="L14" i="5"/>
  <c r="O16" i="5"/>
  <c r="K12" i="5"/>
  <c r="O14" i="5"/>
  <c r="M14" i="5"/>
  <c r="O8" i="5"/>
  <c r="O22" i="5"/>
  <c r="M22" i="5"/>
  <c r="M20" i="5"/>
  <c r="M12" i="5"/>
  <c r="N8" i="5"/>
  <c r="J19" i="5"/>
  <c r="L16" i="5"/>
  <c r="L13" i="5"/>
  <c r="L11" i="5"/>
  <c r="M11" i="5"/>
  <c r="K13" i="5"/>
  <c r="K10" i="5"/>
  <c r="M10" i="5"/>
  <c r="L8" i="5"/>
  <c r="L22" i="5"/>
  <c r="N21" i="5"/>
  <c r="M21" i="5"/>
  <c r="O17" i="5"/>
  <c r="K19" i="5"/>
  <c r="J18" i="5"/>
  <c r="K11" i="5"/>
  <c r="J10" i="5"/>
  <c r="J11" i="5"/>
  <c r="O18" i="5"/>
  <c r="N17" i="5"/>
  <c r="K14" i="5"/>
  <c r="J13" i="5"/>
  <c r="O10" i="5"/>
  <c r="N9" i="5"/>
  <c r="O11" i="5"/>
  <c r="N10" i="5"/>
  <c r="O20" i="5"/>
  <c r="N19" i="5"/>
  <c r="N11" i="5"/>
  <c r="L9" i="5"/>
  <c r="N18" i="5"/>
  <c r="L17" i="5"/>
  <c r="O21" i="5"/>
  <c r="N20" i="5"/>
  <c r="L18" i="5"/>
  <c r="K17" i="5"/>
  <c r="O13" i="5"/>
  <c r="N12" i="5"/>
  <c r="L10" i="5"/>
  <c r="K9" i="5"/>
  <c r="O19" i="5"/>
  <c r="B29" i="1"/>
  <c r="K24" i="5" l="1"/>
  <c r="L24" i="5"/>
  <c r="Q8" i="5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M24" i="5"/>
  <c r="R8" i="5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J24" i="5"/>
  <c r="S8" i="5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N24" i="5"/>
  <c r="O24" i="5"/>
  <c r="T8" i="5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P10" i="5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<sst xmlns="http://schemas.openxmlformats.org/spreadsheetml/2006/main" count="291" uniqueCount="141">
  <si>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</si>
  <si>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</si>
  <si>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</si>
  <si>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</si>
  <si>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</si>
  <si>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</si>
  <si>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</si>
  <si>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</si>
  <si>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</si>
  <si>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</si>
  <si>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</si>
  <si>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</si>
  <si>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</si>
  <si>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</si>
  <si>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</si>
  <si>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</si>
  <si>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</si>
  <si>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</si>
  <si>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</si>
  <si>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</si>
  <si>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</si>
  <si>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</si>
  <si>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</si>
  <si>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</si>
  <si>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</si>
  <si>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</si>
  <si>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</si>
  <si>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</si>
  <si>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</si>
  <si>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</si>
  <si>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</si>
  <si>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</si>
  <si>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</si>
  <si>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</si>
  <si>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</si>
  <si>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</si>
  <si>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</si>
  <si>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</si>
  <si>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</si>
  <si>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</si>
  <si>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</si>
  <si>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</si>
  <si>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</si>
  <si>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</si>
  <si>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</si>
  <si>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</si>
  <si>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</si>
  <si>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</si>
  <si>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</si>
  <si>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</si>
  <si>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</si>
  <si>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</si>
  <si>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</si>
  <si>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</si>
  <si>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</si>
  <si>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</si>
  <si>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</si>
  <si>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</si>
  <si>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</si>
  <si>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</si>
  <si>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</si>
  <si>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</si>
  <si>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</si>
  <si>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</si>
  <si>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</si>
  <si>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</si>
  <si>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</si>
  <si>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</si>
  <si>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</si>
  <si>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</si>
  <si>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</si>
  <si>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</si>
  <si>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</si>
  <si>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</si>
  <si>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</si>
  <si>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</si>
  <si>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</si>
  <si>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</si>
  <si>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</si>
  <si>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</si>
  <si>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</si>
  <si>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</si>
  <si>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</si>
  <si>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</si>
  <si>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</si>
  <si>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</si>
  <si>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</si>
  <si>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</si>
  <si>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</si>
  <si>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</si>
  <si>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</si>
  <si>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</si>
  <si>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</si>
  <si>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</si>
  <si>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</si>
  <si>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</si>
  <si>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</si>
  <si>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</si>
  <si>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</si>
  <si>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</si>
  <si>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</si>
  <si>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</si>
  <si>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</si>
  <si>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</si>
  <si>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</si>
  <si>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</si>
  <si>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</si>
  <si>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</si>
  <si>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</si>
  <si>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40+00</t>
  </si>
  <si>
    <t>40+25</t>
  </si>
  <si>
    <t>40+50</t>
  </si>
  <si>
    <t>40+75</t>
  </si>
  <si>
    <t>41+00</t>
  </si>
  <si>
    <t>41+25</t>
  </si>
  <si>
    <t>41+50</t>
  </si>
  <si>
    <t>41+75</t>
  </si>
  <si>
    <t>42+00</t>
  </si>
  <si>
    <t>42+25</t>
  </si>
  <si>
    <t>42+50</t>
  </si>
  <si>
    <t>42+75</t>
  </si>
  <si>
    <t>43+00</t>
  </si>
  <si>
    <t>43+25</t>
  </si>
  <si>
    <t>43+50</t>
  </si>
  <si>
    <t>43+64.41</t>
  </si>
  <si>
    <t>Unusable</t>
  </si>
  <si>
    <t>Material</t>
  </si>
  <si>
    <t xml:space="preserve">Select </t>
  </si>
  <si>
    <t>Select</t>
  </si>
  <si>
    <t>Crushed</t>
  </si>
  <si>
    <t>Borrow</t>
  </si>
  <si>
    <t xml:space="preserve">Expanded </t>
  </si>
  <si>
    <t>Select Borrow</t>
  </si>
  <si>
    <t>Stage 2 -- RAB Marley St &amp; Evergreen Ave</t>
  </si>
  <si>
    <t>Mass</t>
  </si>
  <si>
    <t>Ordinate</t>
  </si>
  <si>
    <t>Note 9</t>
  </si>
  <si>
    <t xml:space="preserve">Pavement </t>
  </si>
  <si>
    <t>Crushed Material</t>
  </si>
  <si>
    <t>Totals: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</si>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</sst>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wrapText="1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 wrapText="1"/>
      <protection locked="0"/>
    </xf>
    <xf numFmtId="167" fontId="4" fillId="0" borderId="8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1838-5C4C-463B-9C6C-D2129088FBE7}">
  <dimension ref="A1:AG4091"/>
  <sheetViews>
    <sheetView showGridLines="0" tabSelected="1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14062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133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46"/>
      <c r="U2" s="88"/>
      <c r="V2" s="127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125</v>
      </c>
      <c r="F3" s="121"/>
      <c r="G3" s="97" t="s">
        <v>127</v>
      </c>
      <c r="H3" s="97" t="s">
        <v>128</v>
      </c>
      <c r="I3" s="95"/>
      <c r="J3" s="96"/>
      <c r="K3" s="97" t="s">
        <v>125</v>
      </c>
      <c r="L3" s="97"/>
      <c r="M3" s="97" t="s">
        <v>127</v>
      </c>
      <c r="N3" s="97" t="s">
        <v>128</v>
      </c>
      <c r="O3" s="98"/>
      <c r="P3" s="93"/>
      <c r="Q3" s="121" t="s">
        <v>67</v>
      </c>
      <c r="R3" s="121" t="s">
        <v>128</v>
      </c>
      <c r="S3" s="121" t="s">
        <v>131</v>
      </c>
      <c r="T3" s="147" t="s">
        <v>15</v>
      </c>
      <c r="U3" s="114" t="s">
        <v>134</v>
      </c>
      <c r="V3" s="127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1" t="s">
        <v>137</v>
      </c>
      <c r="F4" s="121" t="s">
        <v>19</v>
      </c>
      <c r="G4" s="121" t="s">
        <v>129</v>
      </c>
      <c r="H4" s="121" t="s">
        <v>130</v>
      </c>
      <c r="I4" s="95" t="s">
        <v>22</v>
      </c>
      <c r="J4" s="93" t="s">
        <v>17</v>
      </c>
      <c r="K4" s="121" t="s">
        <v>137</v>
      </c>
      <c r="L4" s="121" t="s">
        <v>19</v>
      </c>
      <c r="M4" s="121" t="s">
        <v>129</v>
      </c>
      <c r="N4" s="121" t="s">
        <v>130</v>
      </c>
      <c r="O4" s="95" t="s">
        <v>22</v>
      </c>
      <c r="P4" s="93" t="s">
        <v>17</v>
      </c>
      <c r="Q4" s="121" t="s">
        <v>19</v>
      </c>
      <c r="R4" s="121" t="s">
        <v>138</v>
      </c>
      <c r="S4" s="121" t="s">
        <v>132</v>
      </c>
      <c r="T4" s="147" t="s">
        <v>23</v>
      </c>
      <c r="U4" s="115" t="s">
        <v>135</v>
      </c>
      <c r="V4" s="127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1" t="s">
        <v>126</v>
      </c>
      <c r="F5" s="122"/>
      <c r="G5" s="121" t="s">
        <v>126</v>
      </c>
      <c r="H5" s="122"/>
      <c r="I5" s="103"/>
      <c r="J5" s="93"/>
      <c r="K5" s="121" t="s">
        <v>126</v>
      </c>
      <c r="L5" s="122"/>
      <c r="M5" s="121" t="s">
        <v>126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48" t="s">
        <v>136</v>
      </c>
      <c r="U6" s="116" t="s">
        <v>140</v>
      </c>
      <c r="V6" s="127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28" t="s">
        <v>109</v>
      </c>
      <c r="B7" s="129">
        <v>4000</v>
      </c>
      <c r="C7" s="129">
        <v>0</v>
      </c>
      <c r="D7" s="149">
        <v>2.7081173166113799</v>
      </c>
      <c r="E7" s="150">
        <v>0</v>
      </c>
      <c r="F7" s="150">
        <v>333.94482497386599</v>
      </c>
      <c r="G7" s="150">
        <v>0</v>
      </c>
      <c r="H7" s="150">
        <v>0</v>
      </c>
      <c r="I7" s="151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41">
        <v>0</v>
      </c>
      <c r="Q7" s="130">
        <v>0</v>
      </c>
      <c r="R7" s="130">
        <v>0</v>
      </c>
      <c r="S7" s="130">
        <v>0</v>
      </c>
      <c r="T7" s="131">
        <v>0</v>
      </c>
      <c r="U7" s="132">
        <v>0</v>
      </c>
      <c r="V7" s="11"/>
    </row>
    <row r="8" spans="1:33" ht="12.75" customHeight="1" x14ac:dyDescent="0.2">
      <c r="A8" s="133" t="s">
        <v>110</v>
      </c>
      <c r="B8" s="123">
        <v>4024.99999999998</v>
      </c>
      <c r="C8" s="123">
        <f t="shared" ref="C8:C22" si="0">B8-B7</f>
        <v>24.999999999979991</v>
      </c>
      <c r="D8" s="152">
        <v>0</v>
      </c>
      <c r="E8" s="153">
        <v>0</v>
      </c>
      <c r="F8" s="153">
        <v>329.67894614116301</v>
      </c>
      <c r="G8" s="153">
        <v>0</v>
      </c>
      <c r="H8" s="153">
        <v>0</v>
      </c>
      <c r="I8" s="154">
        <v>0</v>
      </c>
      <c r="J8" s="10">
        <f t="shared" ref="J8:J22" si="1">AVERAGE(D7:D8)*(C8)/27</f>
        <v>1.2537580169487095</v>
      </c>
      <c r="K8" s="10">
        <f t="shared" ref="K8:K22" si="2">AVERAGE(E7:E8)*(C8)/27</f>
        <v>0</v>
      </c>
      <c r="L8" s="10">
        <f t="shared" ref="L8:L22" si="3">AVERAGE(F7:F8)*(C8)/27</f>
        <v>307.23322736782313</v>
      </c>
      <c r="M8" s="10">
        <f t="shared" ref="M8:M22" si="4">AVERAGE(G7:G8)*(C8)/27</f>
        <v>0</v>
      </c>
      <c r="N8" s="10">
        <f t="shared" ref="N8:N22" si="5">AVERAGE(H7:H8)*(C8)/27</f>
        <v>0</v>
      </c>
      <c r="O8" s="10">
        <f t="shared" ref="O8:O22" si="6">AVERAGE(I7:I8)*(C8)/27</f>
        <v>0</v>
      </c>
      <c r="P8" s="142">
        <f>J8*P5+P7</f>
        <v>1.2537580169487095</v>
      </c>
      <c r="Q8" s="10">
        <f t="shared" ref="Q8:Q22" si="7">(L8-(N8*$S$5)-(O8*$T$5))*$Q$5+Q7</f>
        <v>384.04153420977889</v>
      </c>
      <c r="R8" s="10">
        <f>M8*R5+R7</f>
        <v>0</v>
      </c>
      <c r="S8" s="10">
        <f>N8*S5+S7</f>
        <v>0</v>
      </c>
      <c r="T8" s="11">
        <f>O8*T5+T7</f>
        <v>0</v>
      </c>
      <c r="U8" s="134">
        <f t="shared" ref="U8:U22" si="8">(J8-K8-(L8-(N8*$S$5)-(O8*$T$5))*$Q$5+U7)</f>
        <v>-382.78777619283017</v>
      </c>
      <c r="V8" s="11"/>
    </row>
    <row r="9" spans="1:33" ht="12.75" customHeight="1" x14ac:dyDescent="0.2">
      <c r="A9" s="133" t="s">
        <v>111</v>
      </c>
      <c r="B9" s="123">
        <v>4049.99999999998</v>
      </c>
      <c r="C9" s="123">
        <f t="shared" si="0"/>
        <v>25</v>
      </c>
      <c r="D9" s="152">
        <v>0</v>
      </c>
      <c r="E9" s="153">
        <v>0</v>
      </c>
      <c r="F9" s="153">
        <v>452.78287422309899</v>
      </c>
      <c r="G9" s="153">
        <v>0</v>
      </c>
      <c r="H9" s="153">
        <v>0</v>
      </c>
      <c r="I9" s="154">
        <v>0</v>
      </c>
      <c r="J9" s="10">
        <f t="shared" si="1"/>
        <v>0</v>
      </c>
      <c r="K9" s="10">
        <f t="shared" si="2"/>
        <v>0</v>
      </c>
      <c r="L9" s="10">
        <f t="shared" si="3"/>
        <v>362.25084276123238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42">
        <f>J9*P5+P8</f>
        <v>1.2537580169487095</v>
      </c>
      <c r="Q9" s="10">
        <f t="shared" si="7"/>
        <v>836.85508766131943</v>
      </c>
      <c r="R9" s="10">
        <f>M9*R5+R8</f>
        <v>0</v>
      </c>
      <c r="S9" s="10">
        <f>N9*S5+S8</f>
        <v>0</v>
      </c>
      <c r="T9" s="11">
        <f>O9*T5+T8</f>
        <v>0</v>
      </c>
      <c r="U9" s="134">
        <f t="shared" si="8"/>
        <v>-835.60132964437071</v>
      </c>
      <c r="V9" s="11"/>
    </row>
    <row r="10" spans="1:33" ht="12.75" customHeight="1" thickBot="1" x14ac:dyDescent="0.25">
      <c r="A10" s="133" t="s">
        <v>112</v>
      </c>
      <c r="B10" s="124">
        <v>4074.99999999998</v>
      </c>
      <c r="C10" s="124">
        <f t="shared" si="0"/>
        <v>25</v>
      </c>
      <c r="D10" s="155">
        <v>2.9656471472174002</v>
      </c>
      <c r="E10" s="156">
        <v>0</v>
      </c>
      <c r="F10" s="156">
        <v>463.21749703874798</v>
      </c>
      <c r="G10" s="156">
        <v>0</v>
      </c>
      <c r="H10" s="156">
        <v>0</v>
      </c>
      <c r="I10" s="157">
        <v>0</v>
      </c>
      <c r="J10" s="11">
        <f t="shared" si="1"/>
        <v>1.372984790378426</v>
      </c>
      <c r="K10" s="11">
        <f t="shared" si="2"/>
        <v>0</v>
      </c>
      <c r="L10" s="11">
        <f t="shared" si="3"/>
        <v>424.07424595455882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43">
        <f>J10*P5+P9</f>
        <v>2.6267428073271355</v>
      </c>
      <c r="Q10" s="10">
        <f t="shared" si="7"/>
        <v>1366.947895104518</v>
      </c>
      <c r="R10" s="11">
        <f>M10*R5+R9</f>
        <v>0</v>
      </c>
      <c r="S10" s="11">
        <f>N10*S5+S9</f>
        <v>0</v>
      </c>
      <c r="T10" s="11">
        <f>O10*T5+T9</f>
        <v>0</v>
      </c>
      <c r="U10" s="134">
        <f t="shared" si="8"/>
        <v>-1364.321152297191</v>
      </c>
      <c r="V10" s="11"/>
    </row>
    <row r="11" spans="1:33" ht="12.75" customHeight="1" thickBot="1" x14ac:dyDescent="0.25">
      <c r="A11" s="135" t="s">
        <v>113</v>
      </c>
      <c r="B11" s="136">
        <v>4099.99999999998</v>
      </c>
      <c r="C11" s="136">
        <f t="shared" si="0"/>
        <v>25</v>
      </c>
      <c r="D11" s="158">
        <v>0</v>
      </c>
      <c r="E11" s="159">
        <v>0</v>
      </c>
      <c r="F11" s="159">
        <v>404.08284498680399</v>
      </c>
      <c r="G11" s="159">
        <v>0</v>
      </c>
      <c r="H11" s="159">
        <v>0</v>
      </c>
      <c r="I11" s="160">
        <v>0</v>
      </c>
      <c r="J11" s="137">
        <f t="shared" si="1"/>
        <v>1.372984790378426</v>
      </c>
      <c r="K11" s="137">
        <f t="shared" si="2"/>
        <v>0</v>
      </c>
      <c r="L11" s="137">
        <f t="shared" si="3"/>
        <v>401.52793612294079</v>
      </c>
      <c r="M11" s="138">
        <f t="shared" si="4"/>
        <v>0</v>
      </c>
      <c r="N11" s="137">
        <f t="shared" si="5"/>
        <v>0</v>
      </c>
      <c r="O11" s="137">
        <f t="shared" si="6"/>
        <v>0</v>
      </c>
      <c r="P11" s="144">
        <f>J11*P5+P10</f>
        <v>3.9997275977055615</v>
      </c>
      <c r="Q11" s="138">
        <f t="shared" si="7"/>
        <v>1868.857815258194</v>
      </c>
      <c r="R11" s="137">
        <f>M11*R5+R10</f>
        <v>0</v>
      </c>
      <c r="S11" s="137">
        <f>N11*S5+S10</f>
        <v>0</v>
      </c>
      <c r="T11" s="137">
        <f>O11*T5+T10</f>
        <v>0</v>
      </c>
      <c r="U11" s="139">
        <f t="shared" si="8"/>
        <v>-1864.8580876604885</v>
      </c>
      <c r="V11" s="11"/>
      <c r="W11" s="17" t="s">
        <v>36</v>
      </c>
      <c r="X11" s="18"/>
      <c r="Y11" s="19"/>
    </row>
    <row r="12" spans="1:33" ht="12.75" customHeight="1" x14ac:dyDescent="0.2">
      <c r="A12" s="133" t="s">
        <v>114</v>
      </c>
      <c r="B12" s="124">
        <v>4124.99999999998</v>
      </c>
      <c r="C12" s="124">
        <f t="shared" si="0"/>
        <v>25</v>
      </c>
      <c r="D12" s="155">
        <v>0</v>
      </c>
      <c r="E12" s="156">
        <v>0</v>
      </c>
      <c r="F12" s="156">
        <v>346.35678847090497</v>
      </c>
      <c r="G12" s="156">
        <v>0</v>
      </c>
      <c r="H12" s="156">
        <v>0</v>
      </c>
      <c r="I12" s="157">
        <v>0</v>
      </c>
      <c r="J12" s="11">
        <f t="shared" si="1"/>
        <v>0</v>
      </c>
      <c r="K12" s="11">
        <f t="shared" si="2"/>
        <v>0</v>
      </c>
      <c r="L12" s="11">
        <f t="shared" si="3"/>
        <v>347.4257562304208</v>
      </c>
      <c r="M12" s="10">
        <f t="shared" si="4"/>
        <v>0</v>
      </c>
      <c r="N12" s="11">
        <f t="shared" si="5"/>
        <v>0</v>
      </c>
      <c r="O12" s="11">
        <f t="shared" si="6"/>
        <v>0</v>
      </c>
      <c r="P12" s="143">
        <f>J12*P5+P11</f>
        <v>3.9997275977055615</v>
      </c>
      <c r="Q12" s="10">
        <f t="shared" si="7"/>
        <v>2303.1400105462199</v>
      </c>
      <c r="R12" s="11">
        <f>M12*R5+R11</f>
        <v>0</v>
      </c>
      <c r="S12" s="11">
        <f>N12*S5+S11</f>
        <v>0</v>
      </c>
      <c r="T12" s="11">
        <f>O12*T5+T11</f>
        <v>0</v>
      </c>
      <c r="U12" s="134">
        <f t="shared" si="8"/>
        <v>-2299.1402829485146</v>
      </c>
      <c r="V12" s="11"/>
      <c r="W12" s="17" t="s">
        <v>37</v>
      </c>
      <c r="X12" s="20" t="s">
        <v>38</v>
      </c>
      <c r="Y12" s="20"/>
    </row>
    <row r="13" spans="1:33" ht="12.75" customHeight="1" x14ac:dyDescent="0.2">
      <c r="A13" s="133" t="s">
        <v>115</v>
      </c>
      <c r="B13" s="124">
        <v>4149.99999999998</v>
      </c>
      <c r="C13" s="124">
        <f t="shared" si="0"/>
        <v>25</v>
      </c>
      <c r="D13" s="155">
        <v>28.472021360215901</v>
      </c>
      <c r="E13" s="156">
        <v>0</v>
      </c>
      <c r="F13" s="161">
        <v>472.62073802053601</v>
      </c>
      <c r="G13" s="156">
        <v>0</v>
      </c>
      <c r="H13" s="156">
        <v>0</v>
      </c>
      <c r="I13" s="157">
        <v>0</v>
      </c>
      <c r="J13" s="11">
        <f t="shared" si="1"/>
        <v>13.181491370470324</v>
      </c>
      <c r="K13" s="11">
        <f t="shared" si="2"/>
        <v>0</v>
      </c>
      <c r="L13" s="11">
        <f t="shared" si="3"/>
        <v>379.15626226455606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43">
        <f>J13*P5+P12</f>
        <v>17.181218968175884</v>
      </c>
      <c r="Q13" s="10">
        <f t="shared" si="7"/>
        <v>2777.0853383769149</v>
      </c>
      <c r="R13" s="11">
        <f>M13*R5+R12</f>
        <v>0</v>
      </c>
      <c r="S13" s="11">
        <f>N13*S5+S12</f>
        <v>0</v>
      </c>
      <c r="T13" s="11">
        <f>O13*T5+T12</f>
        <v>0</v>
      </c>
      <c r="U13" s="134">
        <f t="shared" si="8"/>
        <v>-2759.9041194087395</v>
      </c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33" t="s">
        <v>116</v>
      </c>
      <c r="B14" s="124">
        <v>4174.99999999998</v>
      </c>
      <c r="C14" s="124">
        <f t="shared" si="0"/>
        <v>25</v>
      </c>
      <c r="D14" s="155">
        <v>3.06016495197946</v>
      </c>
      <c r="E14" s="156">
        <v>0</v>
      </c>
      <c r="F14" s="161">
        <v>521.80073091408804</v>
      </c>
      <c r="G14" s="156">
        <v>0</v>
      </c>
      <c r="H14" s="156">
        <v>0</v>
      </c>
      <c r="I14" s="157">
        <v>0</v>
      </c>
      <c r="J14" s="11">
        <f t="shared" si="1"/>
        <v>14.598234403794148</v>
      </c>
      <c r="K14" s="11">
        <f t="shared" si="2"/>
        <v>0</v>
      </c>
      <c r="L14" s="11">
        <f t="shared" si="3"/>
        <v>460.38030969195557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43">
        <f>J14*P5+P13</f>
        <v>31.779453371970032</v>
      </c>
      <c r="Q14" s="10">
        <f t="shared" si="7"/>
        <v>3352.5607254918596</v>
      </c>
      <c r="R14" s="11">
        <f>M14*R5+R13</f>
        <v>0</v>
      </c>
      <c r="S14" s="11">
        <f>N14*S5+S13</f>
        <v>0</v>
      </c>
      <c r="T14" s="11">
        <f>O14*T5+T13</f>
        <v>0</v>
      </c>
      <c r="U14" s="134">
        <f t="shared" si="8"/>
        <v>-3320.7812721198898</v>
      </c>
      <c r="V14" s="11"/>
      <c r="W14" s="21" t="s">
        <v>41</v>
      </c>
      <c r="X14" s="22" t="s">
        <v>42</v>
      </c>
      <c r="Y14" s="22"/>
    </row>
    <row r="15" spans="1:33" ht="12.75" customHeight="1" x14ac:dyDescent="0.2">
      <c r="A15" s="133" t="s">
        <v>117</v>
      </c>
      <c r="B15" s="124">
        <v>4199.99999999998</v>
      </c>
      <c r="C15" s="124">
        <f t="shared" si="0"/>
        <v>25</v>
      </c>
      <c r="D15" s="155">
        <v>0</v>
      </c>
      <c r="E15" s="156">
        <v>0</v>
      </c>
      <c r="F15" s="161">
        <v>563.33764293236004</v>
      </c>
      <c r="G15" s="156">
        <v>0</v>
      </c>
      <c r="H15" s="156">
        <v>0</v>
      </c>
      <c r="I15" s="157">
        <v>0</v>
      </c>
      <c r="J15" s="11">
        <f t="shared" si="1"/>
        <v>1.4167430333238242</v>
      </c>
      <c r="K15" s="11">
        <f t="shared" si="2"/>
        <v>0</v>
      </c>
      <c r="L15" s="11">
        <f t="shared" si="3"/>
        <v>502.37887678076299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43">
        <f>J15*P5+P14</f>
        <v>33.196196405293854</v>
      </c>
      <c r="Q15" s="10">
        <f t="shared" si="7"/>
        <v>3980.5343214678132</v>
      </c>
      <c r="R15" s="11">
        <f>M15*R5+R14</f>
        <v>0</v>
      </c>
      <c r="S15" s="11">
        <f>N15*S5+S14</f>
        <v>0</v>
      </c>
      <c r="T15" s="11">
        <f>O15*T5+T14</f>
        <v>0</v>
      </c>
      <c r="U15" s="134">
        <f t="shared" si="8"/>
        <v>-3947.3381250625198</v>
      </c>
      <c r="V15" s="11"/>
      <c r="W15" s="21" t="s">
        <v>43</v>
      </c>
      <c r="X15" s="22" t="s">
        <v>44</v>
      </c>
      <c r="Y15" s="22" t="s">
        <v>45</v>
      </c>
    </row>
    <row r="16" spans="1:33" ht="12.75" customHeight="1" thickBot="1" x14ac:dyDescent="0.25">
      <c r="A16" s="133" t="s">
        <v>118</v>
      </c>
      <c r="B16" s="124">
        <v>4224.99999999998</v>
      </c>
      <c r="C16" s="124">
        <f t="shared" si="0"/>
        <v>25</v>
      </c>
      <c r="D16" s="155">
        <v>0</v>
      </c>
      <c r="E16" s="156">
        <v>0</v>
      </c>
      <c r="F16" s="161">
        <v>733.15381205261099</v>
      </c>
      <c r="G16" s="156">
        <v>0</v>
      </c>
      <c r="H16" s="156">
        <v>0</v>
      </c>
      <c r="I16" s="157">
        <v>0</v>
      </c>
      <c r="J16" s="11">
        <f t="shared" si="1"/>
        <v>0</v>
      </c>
      <c r="K16" s="11">
        <f t="shared" si="2"/>
        <v>0</v>
      </c>
      <c r="L16" s="11">
        <f t="shared" si="3"/>
        <v>600.22752545600508</v>
      </c>
      <c r="M16" s="10">
        <f t="shared" si="4"/>
        <v>0</v>
      </c>
      <c r="N16" s="11">
        <f t="shared" si="5"/>
        <v>0</v>
      </c>
      <c r="O16" s="11">
        <f t="shared" si="6"/>
        <v>0</v>
      </c>
      <c r="P16" s="143">
        <f>J16*P5+P15</f>
        <v>33.196196405293854</v>
      </c>
      <c r="Q16" s="10">
        <f t="shared" si="7"/>
        <v>4730.8187282878198</v>
      </c>
      <c r="R16" s="11">
        <f>M16*R5+R15</f>
        <v>0</v>
      </c>
      <c r="S16" s="11">
        <f>N16*S5+S15</f>
        <v>0</v>
      </c>
      <c r="T16" s="11">
        <f>O16*T5+T15</f>
        <v>0</v>
      </c>
      <c r="U16" s="139">
        <f t="shared" si="8"/>
        <v>-4697.6225318825263</v>
      </c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28" t="s">
        <v>119</v>
      </c>
      <c r="B17" s="140">
        <v>4249.99999999998</v>
      </c>
      <c r="C17" s="140">
        <f t="shared" si="0"/>
        <v>25</v>
      </c>
      <c r="D17" s="162">
        <v>42.670438692828597</v>
      </c>
      <c r="E17" s="163">
        <v>0</v>
      </c>
      <c r="F17" s="164">
        <v>557.29864301572104</v>
      </c>
      <c r="G17" s="163">
        <v>0</v>
      </c>
      <c r="H17" s="163">
        <v>0</v>
      </c>
      <c r="I17" s="165">
        <v>0</v>
      </c>
      <c r="J17" s="131">
        <f t="shared" si="1"/>
        <v>19.754832728161386</v>
      </c>
      <c r="K17" s="131">
        <f t="shared" si="2"/>
        <v>0</v>
      </c>
      <c r="L17" s="131">
        <f t="shared" si="3"/>
        <v>597.43169216126489</v>
      </c>
      <c r="M17" s="130">
        <f t="shared" si="4"/>
        <v>0</v>
      </c>
      <c r="N17" s="131">
        <f t="shared" si="5"/>
        <v>0</v>
      </c>
      <c r="O17" s="131">
        <f t="shared" si="6"/>
        <v>0</v>
      </c>
      <c r="P17" s="145">
        <f>J17*P5+P16</f>
        <v>52.951029133455236</v>
      </c>
      <c r="Q17" s="130">
        <f t="shared" si="7"/>
        <v>5477.6083434894008</v>
      </c>
      <c r="R17" s="131">
        <f>M17*R5+R16</f>
        <v>0</v>
      </c>
      <c r="S17" s="131">
        <f>N17*S5+S16</f>
        <v>0</v>
      </c>
      <c r="T17" s="131">
        <f>O17*T5+T16</f>
        <v>0</v>
      </c>
      <c r="U17" s="134">
        <f t="shared" si="8"/>
        <v>-5424.6573143559463</v>
      </c>
      <c r="V17" s="11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33" t="s">
        <v>120</v>
      </c>
      <c r="B18" s="124">
        <v>4274.99999999998</v>
      </c>
      <c r="C18" s="124">
        <f t="shared" si="0"/>
        <v>25</v>
      </c>
      <c r="D18" s="155">
        <v>0</v>
      </c>
      <c r="E18" s="156">
        <v>0</v>
      </c>
      <c r="F18" s="161">
        <v>444.53183811500298</v>
      </c>
      <c r="G18" s="156">
        <v>0</v>
      </c>
      <c r="H18" s="156">
        <v>0</v>
      </c>
      <c r="I18" s="157">
        <v>0</v>
      </c>
      <c r="J18" s="11">
        <f t="shared" si="1"/>
        <v>19.754832728161386</v>
      </c>
      <c r="K18" s="11">
        <f t="shared" si="2"/>
        <v>0</v>
      </c>
      <c r="L18" s="11">
        <f t="shared" si="3"/>
        <v>463.81040793089079</v>
      </c>
      <c r="M18" s="10">
        <f t="shared" si="4"/>
        <v>0</v>
      </c>
      <c r="N18" s="11">
        <f t="shared" si="5"/>
        <v>0</v>
      </c>
      <c r="O18" s="11">
        <f t="shared" si="6"/>
        <v>0</v>
      </c>
      <c r="P18" s="143">
        <f>J18*P5+P17</f>
        <v>72.705861861616626</v>
      </c>
      <c r="Q18" s="10">
        <f t="shared" si="7"/>
        <v>6057.3713534030139</v>
      </c>
      <c r="R18" s="11">
        <f>M18*R5+R17</f>
        <v>0</v>
      </c>
      <c r="S18" s="11">
        <f>N18*S5+S17</f>
        <v>0</v>
      </c>
      <c r="T18" s="11">
        <f>O18*T5+T17</f>
        <v>0</v>
      </c>
      <c r="U18" s="134">
        <f t="shared" si="8"/>
        <v>-5984.6654915413983</v>
      </c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33" t="s">
        <v>121</v>
      </c>
      <c r="B19" s="124">
        <v>4299.99999999998</v>
      </c>
      <c r="C19" s="124">
        <f t="shared" si="0"/>
        <v>25</v>
      </c>
      <c r="D19" s="155">
        <v>0</v>
      </c>
      <c r="E19" s="156">
        <v>0</v>
      </c>
      <c r="F19" s="161">
        <v>402.38191765016001</v>
      </c>
      <c r="G19" s="156">
        <v>0</v>
      </c>
      <c r="H19" s="156">
        <v>0</v>
      </c>
      <c r="I19" s="157">
        <v>0</v>
      </c>
      <c r="J19" s="11">
        <f t="shared" si="1"/>
        <v>0</v>
      </c>
      <c r="K19" s="11">
        <f t="shared" si="2"/>
        <v>0</v>
      </c>
      <c r="L19" s="11">
        <f t="shared" si="3"/>
        <v>392.089701743131</v>
      </c>
      <c r="M19" s="10">
        <f t="shared" si="4"/>
        <v>0</v>
      </c>
      <c r="N19" s="11">
        <f t="shared" si="5"/>
        <v>0</v>
      </c>
      <c r="O19" s="11">
        <f t="shared" si="6"/>
        <v>0</v>
      </c>
      <c r="P19" s="143">
        <f>J19*P5+P18</f>
        <v>72.705861861616626</v>
      </c>
      <c r="Q19" s="10">
        <f t="shared" si="7"/>
        <v>6547.4834805819273</v>
      </c>
      <c r="R19" s="11">
        <f>M19*R5+R18</f>
        <v>0</v>
      </c>
      <c r="S19" s="11">
        <f>N19*S5+S18</f>
        <v>0</v>
      </c>
      <c r="T19" s="11">
        <f>O19*T5+T18</f>
        <v>0</v>
      </c>
      <c r="U19" s="134">
        <f t="shared" si="8"/>
        <v>-6474.7776187203117</v>
      </c>
      <c r="V19" s="11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33" t="s">
        <v>122</v>
      </c>
      <c r="B20" s="124">
        <v>4324.99999999998</v>
      </c>
      <c r="C20" s="124">
        <f t="shared" si="0"/>
        <v>25</v>
      </c>
      <c r="D20" s="155">
        <v>10.9073511829192</v>
      </c>
      <c r="E20" s="156">
        <v>0</v>
      </c>
      <c r="F20" s="161">
        <v>547.196430087051</v>
      </c>
      <c r="G20" s="156">
        <v>0</v>
      </c>
      <c r="H20" s="156">
        <v>0</v>
      </c>
      <c r="I20" s="157">
        <v>0</v>
      </c>
      <c r="J20" s="11">
        <f t="shared" si="1"/>
        <v>5.0496996217218522</v>
      </c>
      <c r="K20" s="11">
        <f t="shared" si="2"/>
        <v>0</v>
      </c>
      <c r="L20" s="11">
        <f t="shared" si="3"/>
        <v>439.61960543389398</v>
      </c>
      <c r="M20" s="10">
        <f t="shared" si="4"/>
        <v>0</v>
      </c>
      <c r="N20" s="11">
        <f t="shared" si="5"/>
        <v>0</v>
      </c>
      <c r="O20" s="11">
        <f t="shared" si="6"/>
        <v>0</v>
      </c>
      <c r="P20" s="143">
        <f>J20*P5+P19</f>
        <v>77.755561483338482</v>
      </c>
      <c r="Q20" s="10">
        <f t="shared" si="7"/>
        <v>7097.0079873742943</v>
      </c>
      <c r="R20" s="11">
        <f>M20*R5+R19</f>
        <v>0</v>
      </c>
      <c r="S20" s="11">
        <f>N20*S5+S19</f>
        <v>0</v>
      </c>
      <c r="T20" s="11">
        <f>O20*T5+T19</f>
        <v>0</v>
      </c>
      <c r="U20" s="134">
        <f t="shared" si="8"/>
        <v>-7019.2524258909571</v>
      </c>
      <c r="V20" s="11"/>
      <c r="W20" s="23" t="s">
        <v>54</v>
      </c>
      <c r="X20" s="24" t="s">
        <v>106</v>
      </c>
      <c r="Y20" s="24" t="s">
        <v>58</v>
      </c>
    </row>
    <row r="21" spans="1:25" ht="12.75" customHeight="1" thickBot="1" x14ac:dyDescent="0.25">
      <c r="A21" s="135" t="s">
        <v>123</v>
      </c>
      <c r="B21" s="136">
        <v>4349.99999999998</v>
      </c>
      <c r="C21" s="136">
        <f t="shared" si="0"/>
        <v>25</v>
      </c>
      <c r="D21" s="158">
        <v>1.95328094617253</v>
      </c>
      <c r="E21" s="159">
        <v>0</v>
      </c>
      <c r="F21" s="166">
        <v>401.962237220909</v>
      </c>
      <c r="G21" s="159">
        <v>0</v>
      </c>
      <c r="H21" s="159">
        <v>0</v>
      </c>
      <c r="I21" s="160">
        <v>0</v>
      </c>
      <c r="J21" s="137">
        <f t="shared" si="1"/>
        <v>5.9539963560609861</v>
      </c>
      <c r="K21" s="137">
        <f t="shared" si="2"/>
        <v>0</v>
      </c>
      <c r="L21" s="137">
        <f t="shared" si="3"/>
        <v>439.42530893887039</v>
      </c>
      <c r="M21" s="138">
        <f t="shared" si="4"/>
        <v>0</v>
      </c>
      <c r="N21" s="137">
        <f t="shared" si="5"/>
        <v>0</v>
      </c>
      <c r="O21" s="137">
        <f t="shared" si="6"/>
        <v>0</v>
      </c>
      <c r="P21" s="144">
        <f>J21*P5+P20</f>
        <v>83.709557839399466</v>
      </c>
      <c r="Q21" s="138">
        <f t="shared" si="7"/>
        <v>7646.289623547882</v>
      </c>
      <c r="R21" s="137">
        <f>M21*R5+R20</f>
        <v>0</v>
      </c>
      <c r="S21" s="137">
        <f>N21*S5+S20</f>
        <v>0</v>
      </c>
      <c r="T21" s="137">
        <f>O21*T5+T20</f>
        <v>0</v>
      </c>
      <c r="U21" s="139">
        <f t="shared" si="8"/>
        <v>-7562.5800657084837</v>
      </c>
      <c r="V21" s="11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35" t="s">
        <v>124</v>
      </c>
      <c r="B22" s="136">
        <v>4364.41</v>
      </c>
      <c r="C22" s="136">
        <f t="shared" si="0"/>
        <v>14.410000000019863</v>
      </c>
      <c r="D22" s="158">
        <v>2.7239377748476299</v>
      </c>
      <c r="E22" s="159">
        <v>0</v>
      </c>
      <c r="F22" s="166">
        <v>333.94393167824899</v>
      </c>
      <c r="G22" s="159">
        <v>0</v>
      </c>
      <c r="H22" s="159">
        <v>0</v>
      </c>
      <c r="I22" s="160">
        <v>0</v>
      </c>
      <c r="J22" s="137">
        <f t="shared" si="1"/>
        <v>1.2481244772221003</v>
      </c>
      <c r="K22" s="137">
        <f t="shared" si="2"/>
        <v>0</v>
      </c>
      <c r="L22" s="137">
        <f t="shared" si="3"/>
        <v>196.37792396021268</v>
      </c>
      <c r="M22" s="138">
        <f t="shared" si="4"/>
        <v>0</v>
      </c>
      <c r="N22" s="137">
        <f t="shared" si="5"/>
        <v>0</v>
      </c>
      <c r="O22" s="137">
        <f t="shared" si="6"/>
        <v>0</v>
      </c>
      <c r="P22" s="144">
        <f>J22*P5+P21</f>
        <v>84.957682316621572</v>
      </c>
      <c r="Q22" s="138">
        <f t="shared" si="7"/>
        <v>7891.7620284981476</v>
      </c>
      <c r="R22" s="137">
        <f>M22*R5+R21</f>
        <v>0</v>
      </c>
      <c r="S22" s="137">
        <f>N22*S5+S21</f>
        <v>0</v>
      </c>
      <c r="T22" s="137">
        <f>O22*T5+T21</f>
        <v>0</v>
      </c>
      <c r="U22" s="139">
        <f t="shared" si="8"/>
        <v>-7806.8043461815278</v>
      </c>
      <c r="V22" s="11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5"/>
      <c r="C23" s="125"/>
      <c r="D23" s="125"/>
      <c r="E23" s="125"/>
      <c r="F23" s="126"/>
      <c r="G23" s="125"/>
      <c r="H23" s="125"/>
      <c r="I23" s="125"/>
      <c r="J23" s="13"/>
      <c r="K23" s="13"/>
      <c r="L23" s="13"/>
      <c r="M23" s="10"/>
      <c r="N23" s="13"/>
      <c r="O23" s="13"/>
      <c r="P23" s="13"/>
      <c r="Q23" s="13"/>
      <c r="R23" s="13"/>
      <c r="S23" s="13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"/>
      <c r="F24" s="12"/>
      <c r="G24" s="12"/>
      <c r="H24" s="12" t="s">
        <v>139</v>
      </c>
      <c r="I24" s="12"/>
      <c r="J24" s="13">
        <f>SUM(J7:J23)</f>
        <v>84.957682316621572</v>
      </c>
      <c r="K24" s="13">
        <f t="shared" ref="K24:O24" si="9">SUM(K7:K23)</f>
        <v>0</v>
      </c>
      <c r="L24" s="13">
        <f t="shared" si="9"/>
        <v>6313.4096227985183</v>
      </c>
      <c r="M24" s="13">
        <f t="shared" si="9"/>
        <v>0</v>
      </c>
      <c r="N24" s="13">
        <f t="shared" si="9"/>
        <v>0</v>
      </c>
      <c r="O24" s="13">
        <f t="shared" si="9"/>
        <v>0</v>
      </c>
      <c r="P24" s="13"/>
      <c r="Q24" s="13"/>
      <c r="R24" s="13"/>
      <c r="S24" s="13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67" t="s">
        <v>92</v>
      </c>
      <c r="E1" s="168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69" t="s">
        <v>10</v>
      </c>
      <c r="C17" s="169"/>
      <c r="D17" s="170">
        <f>D16+E16</f>
        <v>0</v>
      </c>
      <c r="E17" s="171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Marley &amp; Evergreen RAB Stage 2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2020-04-27T21:56:22Z</dcterms:modified>
</cp:coreProperties>
</file>