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92C0E273-A388-4609-9BFD-03989A31B1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ergreen Pond Stage 1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5" l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8" i="5"/>
  <c r="C34" i="5" l="1"/>
  <c r="L34" i="5" s="1"/>
  <c r="M34" i="5"/>
  <c r="K34" i="5" l="1"/>
  <c r="J34" i="5"/>
  <c r="O34" i="5"/>
  <c r="N34" i="5"/>
  <c r="M33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8" i="5"/>
  <c r="M36" i="5" l="1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C8" i="5"/>
  <c r="N8" i="5" s="1"/>
  <c r="L8" i="5"/>
  <c r="C9" i="5"/>
  <c r="J9" i="5" s="1"/>
  <c r="C10" i="5"/>
  <c r="K10" i="5" s="1"/>
  <c r="C11" i="5"/>
  <c r="L11" i="5" s="1"/>
  <c r="C12" i="5"/>
  <c r="K12" i="5" s="1"/>
  <c r="C13" i="5"/>
  <c r="N13" i="5" s="1"/>
  <c r="C14" i="5"/>
  <c r="O14" i="5" s="1"/>
  <c r="C15" i="5"/>
  <c r="J15" i="5" s="1"/>
  <c r="C16" i="5"/>
  <c r="L16" i="5" s="1"/>
  <c r="C17" i="5"/>
  <c r="J17" i="5" s="1"/>
  <c r="K17" i="5"/>
  <c r="C18" i="5"/>
  <c r="K18" i="5" s="1"/>
  <c r="C19" i="5"/>
  <c r="L19" i="5" s="1"/>
  <c r="C20" i="5"/>
  <c r="K20" i="5"/>
  <c r="C21" i="5"/>
  <c r="N21" i="5" s="1"/>
  <c r="C22" i="5"/>
  <c r="O22" i="5" s="1"/>
  <c r="C23" i="5"/>
  <c r="J23" i="5" s="1"/>
  <c r="C24" i="5"/>
  <c r="L24" i="5" s="1"/>
  <c r="C25" i="5"/>
  <c r="J25" i="5" s="1"/>
  <c r="K25" i="5"/>
  <c r="O25" i="5"/>
  <c r="C26" i="5"/>
  <c r="K26" i="5" s="1"/>
  <c r="C27" i="5"/>
  <c r="L27" i="5" s="1"/>
  <c r="C28" i="5"/>
  <c r="K28" i="5" s="1"/>
  <c r="C29" i="5"/>
  <c r="N29" i="5" s="1"/>
  <c r="C30" i="5"/>
  <c r="O30" i="5" s="1"/>
  <c r="J30" i="5"/>
  <c r="C31" i="5"/>
  <c r="J31" i="5" s="1"/>
  <c r="C32" i="5"/>
  <c r="L32" i="5" s="1"/>
  <c r="C33" i="5"/>
  <c r="J33" i="5" s="1"/>
  <c r="J16" i="5" l="1"/>
  <c r="N12" i="5"/>
  <c r="K22" i="5"/>
  <c r="L12" i="5"/>
  <c r="J22" i="5"/>
  <c r="K8" i="5"/>
  <c r="O33" i="5"/>
  <c r="L28" i="5"/>
  <c r="K24" i="5"/>
  <c r="K33" i="5"/>
  <c r="J24" i="5"/>
  <c r="N20" i="5"/>
  <c r="O9" i="5"/>
  <c r="K30" i="5"/>
  <c r="L20" i="5"/>
  <c r="K16" i="5"/>
  <c r="K9" i="5"/>
  <c r="K14" i="5"/>
  <c r="K32" i="5"/>
  <c r="J32" i="5"/>
  <c r="N28" i="5"/>
  <c r="O17" i="5"/>
  <c r="J14" i="5"/>
  <c r="S8" i="5"/>
  <c r="O29" i="5"/>
  <c r="J28" i="5"/>
  <c r="O21" i="5"/>
  <c r="J20" i="5"/>
  <c r="O13" i="5"/>
  <c r="J12" i="5"/>
  <c r="J8" i="5"/>
  <c r="O32" i="5"/>
  <c r="N32" i="5"/>
  <c r="N30" i="5"/>
  <c r="L29" i="5"/>
  <c r="N14" i="5"/>
  <c r="L13" i="5"/>
  <c r="O24" i="5"/>
  <c r="O16" i="5"/>
  <c r="N24" i="5"/>
  <c r="N22" i="5"/>
  <c r="L21" i="5"/>
  <c r="N16" i="5"/>
  <c r="K29" i="5"/>
  <c r="L26" i="5"/>
  <c r="K21" i="5"/>
  <c r="L18" i="5"/>
  <c r="K13" i="5"/>
  <c r="L10" i="5"/>
  <c r="O8" i="5"/>
  <c r="Q8" i="5" s="1"/>
  <c r="L30" i="5"/>
  <c r="J26" i="5"/>
  <c r="L22" i="5"/>
  <c r="J18" i="5"/>
  <c r="L14" i="5"/>
  <c r="O31" i="5"/>
  <c r="K27" i="5"/>
  <c r="O23" i="5"/>
  <c r="K19" i="5"/>
  <c r="O15" i="5"/>
  <c r="K11" i="5"/>
  <c r="J10" i="5"/>
  <c r="N31" i="5"/>
  <c r="J27" i="5"/>
  <c r="N23" i="5"/>
  <c r="J19" i="5"/>
  <c r="N15" i="5"/>
  <c r="J11" i="5"/>
  <c r="N33" i="5"/>
  <c r="L31" i="5"/>
  <c r="J29" i="5"/>
  <c r="O26" i="5"/>
  <c r="N25" i="5"/>
  <c r="L23" i="5"/>
  <c r="J21" i="5"/>
  <c r="O18" i="5"/>
  <c r="N17" i="5"/>
  <c r="L15" i="5"/>
  <c r="J13" i="5"/>
  <c r="O10" i="5"/>
  <c r="N9" i="5"/>
  <c r="K31" i="5"/>
  <c r="O27" i="5"/>
  <c r="N26" i="5"/>
  <c r="K23" i="5"/>
  <c r="O19" i="5"/>
  <c r="N18" i="5"/>
  <c r="K15" i="5"/>
  <c r="O11" i="5"/>
  <c r="N10" i="5"/>
  <c r="L33" i="5"/>
  <c r="O28" i="5"/>
  <c r="N27" i="5"/>
  <c r="L25" i="5"/>
  <c r="O20" i="5"/>
  <c r="N19" i="5"/>
  <c r="L17" i="5"/>
  <c r="O12" i="5"/>
  <c r="N11" i="5"/>
  <c r="L9" i="5"/>
  <c r="B29" i="1"/>
  <c r="K36" i="5" l="1"/>
  <c r="S9" i="5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Q9" i="5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L36" i="5"/>
  <c r="O36" i="5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J36" i="5"/>
  <c r="P8" i="5"/>
  <c r="P9" i="5" s="1"/>
  <c r="P10" i="5" s="1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N36" i="5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<sst xmlns="http://schemas.openxmlformats.org/spreadsheetml/2006/main" count="303" uniqueCount="153">
  <si>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</si>
  <si>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</si>
  <si>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</si>
  <si>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</si>
  <si>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</si>
  <si>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</si>
  <si>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</si>
  <si>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</si>
  <si>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</si>
  <si>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</si>
  <si>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</si>
  <si>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</si>
  <si>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</si>
  <si>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</si>
  <si>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</si>
  <si>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</si>
  <si>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</si>
  <si>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</si>
  <si>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</si>
  <si>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</si>
  <si>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</si>
  <si>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</si>
  <si>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</si>
  <si>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</si>
  <si>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</si>
  <si>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</si>
  <si>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</si>
  <si>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</si>
  <si>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</si>
  <si>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</si>
  <si>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</si>
  <si>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</si>
  <si>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</si>
  <si>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</si>
  <si>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</si>
  <si>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</si>
  <si>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</si>
  <si>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</si>
  <si>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</si>
  <si>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</si>
  <si>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</si>
  <si>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</si>
  <si>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</si>
  <si>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</si>
  <si>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</si>
  <si>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</si>
  <si>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</si>
  <si>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</si>
  <si>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</si>
  <si>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</si>
  <si>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</si>
  <si>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</si>
  <si>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</si>
  <si>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</si>
  <si>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</si>
  <si>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</si>
  <si>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</si>
  <si>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</si>
  <si>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</si>
  <si>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</si>
  <si>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</si>
  <si>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</si>
  <si>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</si>
  <si>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</si>
  <si>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</si>
  <si>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</si>
  <si>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</si>
  <si>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</si>
  <si>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</si>
  <si>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</si>
  <si>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</si>
  <si>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</si>
  <si>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</si>
  <si>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</si>
  <si>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</si>
  <si>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</si>
  <si>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</si>
  <si>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</si>
  <si>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</si>
  <si>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</si>
  <si>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</si>
  <si>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</si>
  <si>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</si>
  <si>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</si>
  <si>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</si>
  <si>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</si>
  <si>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</si>
  <si>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</si>
  <si>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</si>
  <si>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</si>
  <si>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</si>
  <si>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</si>
  <si>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</si>
  <si>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</si>
  <si>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</si>
  <si>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</si>
  <si>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</si>
  <si>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</si>
  <si>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</si>
  <si>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</si>
  <si>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</si>
  <si>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</si>
  <si>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</si>
  <si>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</si>
  <si>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</si>
  <si>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</si>
  <si>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</si>
  <si>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</si>
  <si>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</si>
  <si>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90+17</t>
  </si>
  <si>
    <t>90+33</t>
  </si>
  <si>
    <t>90+45</t>
  </si>
  <si>
    <t>90+65</t>
  </si>
  <si>
    <t>90+75</t>
  </si>
  <si>
    <t>90+89</t>
  </si>
  <si>
    <t>91+00</t>
  </si>
  <si>
    <t>91+48</t>
  </si>
  <si>
    <t>91+59</t>
  </si>
  <si>
    <t>91+69</t>
  </si>
  <si>
    <t>91+79</t>
  </si>
  <si>
    <t>91+89</t>
  </si>
  <si>
    <t>92+00</t>
  </si>
  <si>
    <t>92+50</t>
  </si>
  <si>
    <t>93+00</t>
  </si>
  <si>
    <t>93+50</t>
  </si>
  <si>
    <t>94+00</t>
  </si>
  <si>
    <t>94+50</t>
  </si>
  <si>
    <t>95+00</t>
  </si>
  <si>
    <t>95+50</t>
  </si>
  <si>
    <t>95+84</t>
  </si>
  <si>
    <t>95+96</t>
  </si>
  <si>
    <t>96+10</t>
  </si>
  <si>
    <t>96+20</t>
  </si>
  <si>
    <t>96+40</t>
  </si>
  <si>
    <t>96+52</t>
  </si>
  <si>
    <t>96+72</t>
  </si>
  <si>
    <t>Unusable</t>
  </si>
  <si>
    <t xml:space="preserve">Pavement </t>
  </si>
  <si>
    <t>Material</t>
  </si>
  <si>
    <t xml:space="preserve">Select </t>
  </si>
  <si>
    <t>Select</t>
  </si>
  <si>
    <t>Crushed</t>
  </si>
  <si>
    <t>Borrow</t>
  </si>
  <si>
    <t xml:space="preserve">Expanded </t>
  </si>
  <si>
    <t>Crushed Mat</t>
  </si>
  <si>
    <t>Select Borrow</t>
  </si>
  <si>
    <t>Note 9</t>
  </si>
  <si>
    <t>Stage 1 -- Pond Evergreen</t>
  </si>
  <si>
    <t>Mass</t>
  </si>
  <si>
    <t>Ordinate</t>
  </si>
  <si>
    <t>96+73</t>
  </si>
  <si>
    <t>Totals: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</si>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</sst>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"/>
    <numFmt numFmtId="165" formatCode="##,##0"/>
    <numFmt numFmtId="166" formatCode="##,##0.00"/>
  </numFmts>
  <fonts count="10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1" fontId="4" fillId="0" borderId="10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wrapText="1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F9A0-F0DE-4445-887C-9219ADDC862B}">
  <dimension ref="A1:AF4092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147</v>
      </c>
    </row>
    <row r="2" spans="1:32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2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2"/>
      <c r="C3" s="92"/>
      <c r="D3" s="93"/>
      <c r="E3" s="97" t="s">
        <v>136</v>
      </c>
      <c r="F3" s="121"/>
      <c r="G3" s="97" t="s">
        <v>139</v>
      </c>
      <c r="H3" s="97" t="s">
        <v>140</v>
      </c>
      <c r="I3" s="95"/>
      <c r="J3" s="96"/>
      <c r="K3" s="97" t="s">
        <v>136</v>
      </c>
      <c r="L3" s="97"/>
      <c r="M3" s="97" t="s">
        <v>139</v>
      </c>
      <c r="N3" s="97" t="s">
        <v>140</v>
      </c>
      <c r="O3" s="98"/>
      <c r="P3" s="93"/>
      <c r="Q3" s="121" t="s">
        <v>67</v>
      </c>
      <c r="R3" s="121" t="s">
        <v>140</v>
      </c>
      <c r="S3" s="121" t="s">
        <v>143</v>
      </c>
      <c r="T3" s="163" t="s">
        <v>15</v>
      </c>
      <c r="U3" s="114" t="s">
        <v>148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2"/>
      <c r="C4" s="92"/>
      <c r="D4" s="93" t="s">
        <v>17</v>
      </c>
      <c r="E4" s="121" t="s">
        <v>137</v>
      </c>
      <c r="F4" s="121" t="s">
        <v>19</v>
      </c>
      <c r="G4" s="121" t="s">
        <v>141</v>
      </c>
      <c r="H4" s="121" t="s">
        <v>142</v>
      </c>
      <c r="I4" s="95" t="s">
        <v>22</v>
      </c>
      <c r="J4" s="93" t="s">
        <v>17</v>
      </c>
      <c r="K4" s="121" t="s">
        <v>137</v>
      </c>
      <c r="L4" s="121" t="s">
        <v>19</v>
      </c>
      <c r="M4" s="121" t="s">
        <v>141</v>
      </c>
      <c r="N4" s="121" t="s">
        <v>142</v>
      </c>
      <c r="O4" s="95" t="s">
        <v>22</v>
      </c>
      <c r="P4" s="93" t="s">
        <v>17</v>
      </c>
      <c r="Q4" s="121" t="s">
        <v>19</v>
      </c>
      <c r="R4" s="121" t="s">
        <v>144</v>
      </c>
      <c r="S4" s="121" t="s">
        <v>145</v>
      </c>
      <c r="T4" s="163" t="s">
        <v>23</v>
      </c>
      <c r="U4" s="115" t="s">
        <v>149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1" t="s">
        <v>138</v>
      </c>
      <c r="F5" s="124"/>
      <c r="G5" s="121" t="s">
        <v>138</v>
      </c>
      <c r="H5" s="124"/>
      <c r="I5" s="103"/>
      <c r="J5" s="93"/>
      <c r="K5" s="121" t="s">
        <v>138</v>
      </c>
      <c r="L5" s="124"/>
      <c r="M5" s="121" t="s">
        <v>138</v>
      </c>
      <c r="N5" s="124"/>
      <c r="O5" s="103"/>
      <c r="P5" s="101">
        <v>1</v>
      </c>
      <c r="Q5" s="124">
        <v>1.25</v>
      </c>
      <c r="R5" s="124">
        <v>1</v>
      </c>
      <c r="S5" s="124">
        <v>1.1499999999999999</v>
      </c>
      <c r="T5" s="124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4" t="s">
        <v>146</v>
      </c>
      <c r="U6" s="116" t="s">
        <v>152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ht="12.75" customHeight="1" x14ac:dyDescent="0.2">
      <c r="A7" s="128" t="s">
        <v>109</v>
      </c>
      <c r="B7" s="129">
        <v>9017.0000000000891</v>
      </c>
      <c r="C7" s="129">
        <v>0</v>
      </c>
      <c r="D7" s="142">
        <v>0</v>
      </c>
      <c r="E7" s="129">
        <v>0</v>
      </c>
      <c r="F7" s="129">
        <v>0</v>
      </c>
      <c r="G7" s="129">
        <v>0</v>
      </c>
      <c r="H7" s="129">
        <v>0</v>
      </c>
      <c r="I7" s="143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51">
        <v>0</v>
      </c>
      <c r="Q7" s="130">
        <v>0</v>
      </c>
      <c r="R7" s="130">
        <v>0</v>
      </c>
      <c r="S7" s="130">
        <v>0</v>
      </c>
      <c r="T7" s="131">
        <v>0</v>
      </c>
      <c r="U7" s="132">
        <v>0</v>
      </c>
    </row>
    <row r="8" spans="1:32" ht="12.75" customHeight="1" x14ac:dyDescent="0.2">
      <c r="A8" s="133" t="s">
        <v>110</v>
      </c>
      <c r="B8" s="122">
        <v>9033.00000000002</v>
      </c>
      <c r="C8" s="122">
        <f t="shared" ref="C8:C33" si="0">B8-B7</f>
        <v>15.999999999930878</v>
      </c>
      <c r="D8" s="144">
        <v>0</v>
      </c>
      <c r="E8" s="122">
        <v>0</v>
      </c>
      <c r="F8" s="122">
        <v>133.43</v>
      </c>
      <c r="G8" s="122">
        <v>0</v>
      </c>
      <c r="H8" s="122">
        <v>0</v>
      </c>
      <c r="I8" s="145">
        <v>0</v>
      </c>
      <c r="J8" s="10">
        <f t="shared" ref="J8:J34" si="1">AVERAGE(D7:D8)*(C8)/27</f>
        <v>0</v>
      </c>
      <c r="K8" s="10">
        <f t="shared" ref="K8:K34" si="2">AVERAGE(E7:E8)*(C8)/27</f>
        <v>0</v>
      </c>
      <c r="L8" s="10">
        <f t="shared" ref="L8:L34" si="3">AVERAGE(F7:F8)*(C8)/27</f>
        <v>39.534814814644022</v>
      </c>
      <c r="M8" s="10">
        <f t="shared" ref="M8:M34" si="4">AVERAGE(G7:G8)*(D8)/27</f>
        <v>0</v>
      </c>
      <c r="N8" s="10">
        <f t="shared" ref="N8:N34" si="5">AVERAGE(H7:H8)*(C8)/27</f>
        <v>0</v>
      </c>
      <c r="O8" s="10">
        <f t="shared" ref="O8:O34" si="6">AVERAGE(I7:I8)*(C8)/27</f>
        <v>0</v>
      </c>
      <c r="P8" s="152">
        <f>J8*P5+P7</f>
        <v>0</v>
      </c>
      <c r="Q8" s="10">
        <f t="shared" ref="Q8:Q34" si="7">(L8-(N8*$S$5)-(O8*$T$5))*$Q$5+Q7</f>
        <v>49.418518518305028</v>
      </c>
      <c r="R8" s="10">
        <f>M8*R5+R7</f>
        <v>0</v>
      </c>
      <c r="S8" s="10">
        <f>N8*S5+S7</f>
        <v>0</v>
      </c>
      <c r="T8" s="11">
        <f>O8*T5+T7</f>
        <v>0</v>
      </c>
      <c r="U8" s="134">
        <f>(J8-K8-(L8-(N8*$S$5)-(O8*$T$5))*$Q$5+U7)</f>
        <v>-49.418518518305028</v>
      </c>
    </row>
    <row r="9" spans="1:32" ht="12.75" customHeight="1" x14ac:dyDescent="0.2">
      <c r="A9" s="133" t="s">
        <v>111</v>
      </c>
      <c r="B9" s="122">
        <v>9045.0000000001892</v>
      </c>
      <c r="C9" s="122">
        <f t="shared" si="0"/>
        <v>12.000000000169166</v>
      </c>
      <c r="D9" s="144">
        <v>0</v>
      </c>
      <c r="E9" s="122">
        <v>0</v>
      </c>
      <c r="F9" s="122">
        <v>279.42</v>
      </c>
      <c r="G9" s="122">
        <v>0</v>
      </c>
      <c r="H9" s="122">
        <v>0</v>
      </c>
      <c r="I9" s="145">
        <v>0</v>
      </c>
      <c r="J9" s="10">
        <f t="shared" si="1"/>
        <v>0</v>
      </c>
      <c r="K9" s="10">
        <f t="shared" si="2"/>
        <v>0</v>
      </c>
      <c r="L9" s="10">
        <f t="shared" si="3"/>
        <v>91.744444445737798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52">
        <f>J9*P5+P8</f>
        <v>0</v>
      </c>
      <c r="Q9" s="10">
        <f t="shared" si="7"/>
        <v>164.09907407547729</v>
      </c>
      <c r="R9" s="10">
        <f>M9*R5+R8</f>
        <v>0</v>
      </c>
      <c r="S9" s="10">
        <f>N9*S5+S8</f>
        <v>0</v>
      </c>
      <c r="T9" s="11">
        <f>O9*T5+T8</f>
        <v>0</v>
      </c>
      <c r="U9" s="134">
        <f t="shared" ref="U9:U34" si="8">(J9-K9-(L9-(N9*$S$5)-(O9*$T$5))*$Q$5+U8)</f>
        <v>-164.09907407547729</v>
      </c>
    </row>
    <row r="10" spans="1:32" ht="12.75" customHeight="1" thickBot="1" x14ac:dyDescent="0.25">
      <c r="A10" s="133" t="s">
        <v>112</v>
      </c>
      <c r="B10" s="123">
        <v>9065.0000000002201</v>
      </c>
      <c r="C10" s="123">
        <f t="shared" si="0"/>
        <v>20.000000000030923</v>
      </c>
      <c r="D10" s="146">
        <v>260.25</v>
      </c>
      <c r="E10" s="123">
        <v>0</v>
      </c>
      <c r="F10" s="123">
        <v>131.69</v>
      </c>
      <c r="G10" s="122">
        <v>0</v>
      </c>
      <c r="H10" s="123">
        <v>0</v>
      </c>
      <c r="I10" s="147">
        <v>0</v>
      </c>
      <c r="J10" s="11">
        <f t="shared" si="1"/>
        <v>96.388888889037915</v>
      </c>
      <c r="K10" s="11">
        <f t="shared" si="2"/>
        <v>0</v>
      </c>
      <c r="L10" s="11">
        <f t="shared" si="3"/>
        <v>152.26296296319839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53">
        <f>J10*P5+P9</f>
        <v>96.388888889037915</v>
      </c>
      <c r="Q10" s="10">
        <f t="shared" si="7"/>
        <v>354.42777777947526</v>
      </c>
      <c r="R10" s="11">
        <f>M10*R5+R9</f>
        <v>0</v>
      </c>
      <c r="S10" s="11">
        <f>N10*S5+S9</f>
        <v>0</v>
      </c>
      <c r="T10" s="11">
        <f>O10*T5+T9</f>
        <v>0</v>
      </c>
      <c r="U10" s="134">
        <f t="shared" si="8"/>
        <v>-258.03888889043736</v>
      </c>
    </row>
    <row r="11" spans="1:32" ht="12.75" customHeight="1" thickBot="1" x14ac:dyDescent="0.25">
      <c r="A11" s="133" t="s">
        <v>113</v>
      </c>
      <c r="B11" s="123">
        <v>9075.0000000001692</v>
      </c>
      <c r="C11" s="123">
        <f t="shared" si="0"/>
        <v>9.9999999999490683</v>
      </c>
      <c r="D11" s="146">
        <v>394.3</v>
      </c>
      <c r="E11" s="123">
        <v>0</v>
      </c>
      <c r="F11" s="123">
        <v>118.7</v>
      </c>
      <c r="G11" s="122">
        <v>0</v>
      </c>
      <c r="H11" s="123">
        <v>0</v>
      </c>
      <c r="I11" s="147">
        <v>0</v>
      </c>
      <c r="J11" s="11">
        <f t="shared" si="1"/>
        <v>121.2129629623456</v>
      </c>
      <c r="K11" s="11">
        <f t="shared" si="2"/>
        <v>0</v>
      </c>
      <c r="L11" s="11">
        <f t="shared" si="3"/>
        <v>46.368518518282357</v>
      </c>
      <c r="M11" s="10">
        <f t="shared" si="4"/>
        <v>0</v>
      </c>
      <c r="N11" s="11">
        <f t="shared" si="5"/>
        <v>0</v>
      </c>
      <c r="O11" s="11">
        <f t="shared" si="6"/>
        <v>0</v>
      </c>
      <c r="P11" s="153">
        <f>J11*P5+P10</f>
        <v>217.60185185138351</v>
      </c>
      <c r="Q11" s="10">
        <f t="shared" si="7"/>
        <v>412.38842592732823</v>
      </c>
      <c r="R11" s="11">
        <f>M11*R5+R10</f>
        <v>0</v>
      </c>
      <c r="S11" s="11">
        <f>N11*S5+S10</f>
        <v>0</v>
      </c>
      <c r="T11" s="11">
        <f>O11*T5+T10</f>
        <v>0</v>
      </c>
      <c r="U11" s="141">
        <f t="shared" si="8"/>
        <v>-194.78657407594471</v>
      </c>
      <c r="V11" s="125" t="s">
        <v>36</v>
      </c>
      <c r="W11" s="18"/>
      <c r="X11" s="19"/>
    </row>
    <row r="12" spans="1:32" ht="12.75" customHeight="1" x14ac:dyDescent="0.2">
      <c r="A12" s="128" t="s">
        <v>114</v>
      </c>
      <c r="B12" s="155">
        <v>9089.0000000002201</v>
      </c>
      <c r="C12" s="155">
        <f t="shared" si="0"/>
        <v>14.000000000050932</v>
      </c>
      <c r="D12" s="156">
        <v>709.86</v>
      </c>
      <c r="E12" s="155">
        <v>0</v>
      </c>
      <c r="F12" s="155">
        <v>111.95</v>
      </c>
      <c r="G12" s="129">
        <v>0</v>
      </c>
      <c r="H12" s="155">
        <v>0</v>
      </c>
      <c r="I12" s="157">
        <v>0</v>
      </c>
      <c r="J12" s="131">
        <f t="shared" si="1"/>
        <v>286.26370370474513</v>
      </c>
      <c r="K12" s="131">
        <f t="shared" si="2"/>
        <v>0</v>
      </c>
      <c r="L12" s="131">
        <f t="shared" si="3"/>
        <v>59.798148148365691</v>
      </c>
      <c r="M12" s="130">
        <f t="shared" si="4"/>
        <v>0</v>
      </c>
      <c r="N12" s="131">
        <f t="shared" si="5"/>
        <v>0</v>
      </c>
      <c r="O12" s="131">
        <f t="shared" si="6"/>
        <v>0</v>
      </c>
      <c r="P12" s="158">
        <f>J12*P5+P11</f>
        <v>503.86555555612864</v>
      </c>
      <c r="Q12" s="130">
        <f t="shared" si="7"/>
        <v>487.13611111278533</v>
      </c>
      <c r="R12" s="131">
        <f>M12*R5+R11</f>
        <v>0</v>
      </c>
      <c r="S12" s="131">
        <f>N12*S5+S11</f>
        <v>0</v>
      </c>
      <c r="T12" s="131">
        <f>O12*T5+T11</f>
        <v>0</v>
      </c>
      <c r="U12" s="134">
        <f t="shared" si="8"/>
        <v>16.729444443343311</v>
      </c>
      <c r="V12" s="125" t="s">
        <v>37</v>
      </c>
      <c r="W12" s="20" t="s">
        <v>38</v>
      </c>
      <c r="X12" s="20"/>
    </row>
    <row r="13" spans="1:32" ht="12.75" customHeight="1" x14ac:dyDescent="0.2">
      <c r="A13" s="133" t="s">
        <v>115</v>
      </c>
      <c r="B13" s="123">
        <v>9100.0000000001091</v>
      </c>
      <c r="C13" s="123">
        <f t="shared" si="0"/>
        <v>10.999999999889042</v>
      </c>
      <c r="D13" s="146">
        <v>782.15</v>
      </c>
      <c r="E13" s="123">
        <v>0</v>
      </c>
      <c r="F13" s="135">
        <v>109.96</v>
      </c>
      <c r="G13" s="122">
        <v>0</v>
      </c>
      <c r="H13" s="123">
        <v>0</v>
      </c>
      <c r="I13" s="147">
        <v>0</v>
      </c>
      <c r="J13" s="11">
        <f t="shared" si="1"/>
        <v>303.92796295989723</v>
      </c>
      <c r="K13" s="11">
        <f t="shared" si="2"/>
        <v>0</v>
      </c>
      <c r="L13" s="11">
        <f t="shared" si="3"/>
        <v>45.203888888432907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53">
        <f>J13*P5+P12</f>
        <v>807.79351851602587</v>
      </c>
      <c r="Q13" s="10">
        <f t="shared" si="7"/>
        <v>543.64097222332646</v>
      </c>
      <c r="R13" s="11">
        <f>M13*R5+R12</f>
        <v>0</v>
      </c>
      <c r="S13" s="11">
        <f>N13*S5+S12</f>
        <v>0</v>
      </c>
      <c r="T13" s="11">
        <f>O13*T5+T12</f>
        <v>0</v>
      </c>
      <c r="U13" s="134">
        <f t="shared" si="8"/>
        <v>264.15254629269941</v>
      </c>
      <c r="V13" s="16" t="s">
        <v>39</v>
      </c>
      <c r="W13" s="22" t="s">
        <v>40</v>
      </c>
      <c r="X13" s="22"/>
    </row>
    <row r="14" spans="1:32" ht="12.75" customHeight="1" x14ac:dyDescent="0.2">
      <c r="A14" s="133" t="s">
        <v>116</v>
      </c>
      <c r="B14" s="123">
        <v>9147.9999999998799</v>
      </c>
      <c r="C14" s="123">
        <f t="shared" si="0"/>
        <v>47.999999999770807</v>
      </c>
      <c r="D14" s="146">
        <v>753.12</v>
      </c>
      <c r="E14" s="123">
        <v>0</v>
      </c>
      <c r="F14" s="135">
        <v>113.61</v>
      </c>
      <c r="G14" s="122">
        <v>0</v>
      </c>
      <c r="H14" s="123">
        <v>0</v>
      </c>
      <c r="I14" s="147">
        <v>0</v>
      </c>
      <c r="J14" s="11">
        <f t="shared" si="1"/>
        <v>1364.6844444379283</v>
      </c>
      <c r="K14" s="11">
        <f t="shared" si="2"/>
        <v>0</v>
      </c>
      <c r="L14" s="11">
        <f t="shared" si="3"/>
        <v>198.72888888794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53">
        <f>J14*P5+P13</f>
        <v>2172.4779629539544</v>
      </c>
      <c r="Q14" s="10">
        <f t="shared" si="7"/>
        <v>792.0520833332514</v>
      </c>
      <c r="R14" s="11">
        <f>M14*R5+R13</f>
        <v>0</v>
      </c>
      <c r="S14" s="11">
        <f>N14*S5+S13</f>
        <v>0</v>
      </c>
      <c r="T14" s="11">
        <f>O14*T5+T13</f>
        <v>0</v>
      </c>
      <c r="U14" s="134">
        <f t="shared" si="8"/>
        <v>1380.4258796207027</v>
      </c>
      <c r="V14" s="16" t="s">
        <v>41</v>
      </c>
      <c r="W14" s="22" t="s">
        <v>42</v>
      </c>
      <c r="X14" s="22"/>
    </row>
    <row r="15" spans="1:32" ht="12.75" customHeight="1" x14ac:dyDescent="0.2">
      <c r="A15" s="133" t="s">
        <v>117</v>
      </c>
      <c r="B15" s="123">
        <v>9158.9999999998909</v>
      </c>
      <c r="C15" s="123">
        <f t="shared" si="0"/>
        <v>11.000000000010914</v>
      </c>
      <c r="D15" s="146">
        <v>696.45</v>
      </c>
      <c r="E15" s="123">
        <v>0</v>
      </c>
      <c r="F15" s="135">
        <v>112.05</v>
      </c>
      <c r="G15" s="122">
        <v>0</v>
      </c>
      <c r="H15" s="123">
        <v>0</v>
      </c>
      <c r="I15" s="147">
        <v>0</v>
      </c>
      <c r="J15" s="11">
        <f t="shared" si="1"/>
        <v>295.28277777807079</v>
      </c>
      <c r="K15" s="11">
        <f t="shared" si="2"/>
        <v>0</v>
      </c>
      <c r="L15" s="11">
        <f t="shared" si="3"/>
        <v>45.967777777823386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53">
        <f>J15*P5+P14</f>
        <v>2467.7607407320252</v>
      </c>
      <c r="Q15" s="10">
        <f t="shared" si="7"/>
        <v>849.5118055555306</v>
      </c>
      <c r="R15" s="11">
        <f>M15*R5+R14</f>
        <v>0</v>
      </c>
      <c r="S15" s="11">
        <f>N15*S5+S14</f>
        <v>0</v>
      </c>
      <c r="T15" s="11">
        <f>O15*T5+T14</f>
        <v>0</v>
      </c>
      <c r="U15" s="134">
        <f t="shared" si="8"/>
        <v>1618.2489351764943</v>
      </c>
      <c r="V15" s="16" t="s">
        <v>43</v>
      </c>
      <c r="W15" s="22" t="s">
        <v>44</v>
      </c>
      <c r="X15" s="22" t="s">
        <v>45</v>
      </c>
    </row>
    <row r="16" spans="1:32" ht="12.75" customHeight="1" thickBot="1" x14ac:dyDescent="0.25">
      <c r="A16" s="136" t="s">
        <v>118</v>
      </c>
      <c r="B16" s="137">
        <v>9168.99999999996</v>
      </c>
      <c r="C16" s="137">
        <f t="shared" si="0"/>
        <v>10.000000000069122</v>
      </c>
      <c r="D16" s="159">
        <v>539.96</v>
      </c>
      <c r="E16" s="137">
        <v>0</v>
      </c>
      <c r="F16" s="160">
        <v>112.41</v>
      </c>
      <c r="G16" s="138">
        <v>0</v>
      </c>
      <c r="H16" s="137">
        <v>0</v>
      </c>
      <c r="I16" s="150">
        <v>0</v>
      </c>
      <c r="J16" s="139">
        <f t="shared" si="1"/>
        <v>228.96481481639748</v>
      </c>
      <c r="K16" s="139">
        <f t="shared" si="2"/>
        <v>0</v>
      </c>
      <c r="L16" s="139">
        <f t="shared" si="3"/>
        <v>41.566666666953978</v>
      </c>
      <c r="M16" s="140">
        <f t="shared" si="4"/>
        <v>0</v>
      </c>
      <c r="N16" s="139">
        <f t="shared" si="5"/>
        <v>0</v>
      </c>
      <c r="O16" s="139">
        <f t="shared" si="6"/>
        <v>0</v>
      </c>
      <c r="P16" s="154">
        <f>J16*P5+P15</f>
        <v>2696.7255555484226</v>
      </c>
      <c r="Q16" s="140">
        <f t="shared" si="7"/>
        <v>901.47013888922311</v>
      </c>
      <c r="R16" s="139">
        <f>M16*R5+R15</f>
        <v>0</v>
      </c>
      <c r="S16" s="139">
        <f>N16*S5+S15</f>
        <v>0</v>
      </c>
      <c r="T16" s="139">
        <f>O16*T5+T15</f>
        <v>0</v>
      </c>
      <c r="U16" s="141">
        <f t="shared" si="8"/>
        <v>1795.2554166591995</v>
      </c>
      <c r="V16" s="16" t="s">
        <v>46</v>
      </c>
      <c r="W16" s="22" t="s">
        <v>44</v>
      </c>
      <c r="X16" s="22" t="s">
        <v>47</v>
      </c>
    </row>
    <row r="17" spans="1:24" ht="12.75" customHeight="1" x14ac:dyDescent="0.2">
      <c r="A17" s="133" t="s">
        <v>119</v>
      </c>
      <c r="B17" s="123">
        <v>9178.9999999997908</v>
      </c>
      <c r="C17" s="123">
        <f t="shared" si="0"/>
        <v>9.999999999830834</v>
      </c>
      <c r="D17" s="146">
        <v>538.88</v>
      </c>
      <c r="E17" s="123">
        <v>0</v>
      </c>
      <c r="F17" s="135">
        <v>113.49</v>
      </c>
      <c r="G17" s="122">
        <v>0</v>
      </c>
      <c r="H17" s="123">
        <v>0</v>
      </c>
      <c r="I17" s="147">
        <v>0</v>
      </c>
      <c r="J17" s="11">
        <f t="shared" si="1"/>
        <v>199.78518518180553</v>
      </c>
      <c r="K17" s="11">
        <f t="shared" si="2"/>
        <v>0</v>
      </c>
      <c r="L17" s="11">
        <f t="shared" si="3"/>
        <v>41.833333332625656</v>
      </c>
      <c r="M17" s="10">
        <f t="shared" si="4"/>
        <v>0</v>
      </c>
      <c r="N17" s="11">
        <f t="shared" si="5"/>
        <v>0</v>
      </c>
      <c r="O17" s="11">
        <f t="shared" si="6"/>
        <v>0</v>
      </c>
      <c r="P17" s="153">
        <f>J17*P5+P16</f>
        <v>2896.510740730228</v>
      </c>
      <c r="Q17" s="10">
        <f t="shared" si="7"/>
        <v>953.76180555500514</v>
      </c>
      <c r="R17" s="11">
        <f>M17*R5+R16</f>
        <v>0</v>
      </c>
      <c r="S17" s="11">
        <f>N17*S5+S16</f>
        <v>0</v>
      </c>
      <c r="T17" s="11">
        <f>O17*T5+T16</f>
        <v>0</v>
      </c>
      <c r="U17" s="134">
        <f t="shared" si="8"/>
        <v>1942.7489351752229</v>
      </c>
      <c r="V17" s="126" t="s">
        <v>48</v>
      </c>
      <c r="W17" s="24" t="s">
        <v>49</v>
      </c>
      <c r="X17" s="24" t="s">
        <v>50</v>
      </c>
    </row>
    <row r="18" spans="1:24" ht="12.75" customHeight="1" x14ac:dyDescent="0.2">
      <c r="A18" s="133" t="s">
        <v>120</v>
      </c>
      <c r="B18" s="123">
        <v>9188.9999999997508</v>
      </c>
      <c r="C18" s="123">
        <f t="shared" si="0"/>
        <v>9.9999999999599822</v>
      </c>
      <c r="D18" s="146">
        <v>690.81</v>
      </c>
      <c r="E18" s="123">
        <v>0</v>
      </c>
      <c r="F18" s="135">
        <v>115.97</v>
      </c>
      <c r="G18" s="122">
        <v>0</v>
      </c>
      <c r="H18" s="123">
        <v>0</v>
      </c>
      <c r="I18" s="147">
        <v>0</v>
      </c>
      <c r="J18" s="11">
        <f t="shared" si="1"/>
        <v>227.72037036945909</v>
      </c>
      <c r="K18" s="11">
        <f t="shared" si="2"/>
        <v>0</v>
      </c>
      <c r="L18" s="11">
        <f t="shared" si="3"/>
        <v>42.49259259242254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53">
        <f>J18*P5+P17</f>
        <v>3124.231111099687</v>
      </c>
      <c r="Q18" s="10">
        <f t="shared" si="7"/>
        <v>1006.8775462955333</v>
      </c>
      <c r="R18" s="11">
        <f>M18*R5+R17</f>
        <v>0</v>
      </c>
      <c r="S18" s="11">
        <f>N18*S5+S17</f>
        <v>0</v>
      </c>
      <c r="T18" s="11">
        <f>O18*T5+T17</f>
        <v>0</v>
      </c>
      <c r="U18" s="134">
        <f t="shared" si="8"/>
        <v>2117.3535648041538</v>
      </c>
      <c r="V18" s="126" t="s">
        <v>51</v>
      </c>
      <c r="W18" s="24" t="s">
        <v>52</v>
      </c>
      <c r="X18" s="24" t="s">
        <v>53</v>
      </c>
    </row>
    <row r="19" spans="1:24" ht="12.75" customHeight="1" x14ac:dyDescent="0.2">
      <c r="A19" s="133" t="s">
        <v>121</v>
      </c>
      <c r="B19" s="123">
        <v>9200.0000000012697</v>
      </c>
      <c r="C19" s="123">
        <f t="shared" si="0"/>
        <v>11.000000001518856</v>
      </c>
      <c r="D19" s="146">
        <v>737.15</v>
      </c>
      <c r="E19" s="123">
        <v>0</v>
      </c>
      <c r="F19" s="135">
        <v>120.09</v>
      </c>
      <c r="G19" s="122">
        <v>0</v>
      </c>
      <c r="H19" s="123">
        <v>0</v>
      </c>
      <c r="I19" s="147">
        <v>0</v>
      </c>
      <c r="J19" s="11">
        <f t="shared" si="1"/>
        <v>290.88074078090494</v>
      </c>
      <c r="K19" s="11">
        <f t="shared" si="2"/>
        <v>0</v>
      </c>
      <c r="L19" s="11">
        <f t="shared" si="3"/>
        <v>48.086296302935949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53">
        <f>J19*P5+P18</f>
        <v>3415.111851880592</v>
      </c>
      <c r="Q19" s="10">
        <f t="shared" si="7"/>
        <v>1066.9854166742032</v>
      </c>
      <c r="R19" s="11">
        <f>M19*R5+R18</f>
        <v>0</v>
      </c>
      <c r="S19" s="11">
        <f>N19*S5+S18</f>
        <v>0</v>
      </c>
      <c r="T19" s="11">
        <f>O19*T5+T18</f>
        <v>0</v>
      </c>
      <c r="U19" s="134">
        <f t="shared" si="8"/>
        <v>2348.126435206389</v>
      </c>
      <c r="V19" s="126" t="s">
        <v>54</v>
      </c>
      <c r="W19" s="24" t="s">
        <v>105</v>
      </c>
      <c r="X19" s="24" t="s">
        <v>56</v>
      </c>
    </row>
    <row r="20" spans="1:24" ht="12.75" customHeight="1" x14ac:dyDescent="0.2">
      <c r="A20" s="133" t="s">
        <v>122</v>
      </c>
      <c r="B20" s="123">
        <v>9250.0000000012697</v>
      </c>
      <c r="C20" s="123">
        <f t="shared" si="0"/>
        <v>50</v>
      </c>
      <c r="D20" s="146">
        <v>738.18</v>
      </c>
      <c r="E20" s="123">
        <v>0</v>
      </c>
      <c r="F20" s="135">
        <v>118.75</v>
      </c>
      <c r="G20" s="122">
        <v>0</v>
      </c>
      <c r="H20" s="123">
        <v>0</v>
      </c>
      <c r="I20" s="147">
        <v>0</v>
      </c>
      <c r="J20" s="11">
        <f t="shared" si="1"/>
        <v>1366.0462962962963</v>
      </c>
      <c r="K20" s="11">
        <f t="shared" si="2"/>
        <v>0</v>
      </c>
      <c r="L20" s="11">
        <f t="shared" si="3"/>
        <v>221.14814814814815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53">
        <f>J20*P5+P19</f>
        <v>4781.1581481768881</v>
      </c>
      <c r="Q20" s="10">
        <f t="shared" si="7"/>
        <v>1343.4206018593884</v>
      </c>
      <c r="R20" s="11">
        <f>M20*R5+R19</f>
        <v>0</v>
      </c>
      <c r="S20" s="11">
        <f>N20*S5+S19</f>
        <v>0</v>
      </c>
      <c r="T20" s="11">
        <f>O20*T5+T19</f>
        <v>0</v>
      </c>
      <c r="U20" s="134">
        <f t="shared" si="8"/>
        <v>3437.7375463175003</v>
      </c>
      <c r="V20" s="126" t="s">
        <v>54</v>
      </c>
      <c r="W20" s="24" t="s">
        <v>106</v>
      </c>
      <c r="X20" s="24" t="s">
        <v>58</v>
      </c>
    </row>
    <row r="21" spans="1:24" ht="12.75" customHeight="1" thickBot="1" x14ac:dyDescent="0.25">
      <c r="A21" s="133" t="s">
        <v>123</v>
      </c>
      <c r="B21" s="123">
        <v>9300.0000000011496</v>
      </c>
      <c r="C21" s="123">
        <f t="shared" si="0"/>
        <v>49.999999999879947</v>
      </c>
      <c r="D21" s="146">
        <v>748.42</v>
      </c>
      <c r="E21" s="123">
        <v>0</v>
      </c>
      <c r="F21" s="135">
        <v>114.79</v>
      </c>
      <c r="G21" s="122">
        <v>0</v>
      </c>
      <c r="H21" s="123">
        <v>0</v>
      </c>
      <c r="I21" s="147">
        <v>0</v>
      </c>
      <c r="J21" s="11">
        <f t="shared" si="1"/>
        <v>1376.4814814781764</v>
      </c>
      <c r="K21" s="11">
        <f t="shared" si="2"/>
        <v>0</v>
      </c>
      <c r="L21" s="11">
        <f t="shared" si="3"/>
        <v>216.24074074022155</v>
      </c>
      <c r="M21" s="10">
        <f t="shared" si="4"/>
        <v>0</v>
      </c>
      <c r="N21" s="11">
        <f t="shared" si="5"/>
        <v>0</v>
      </c>
      <c r="O21" s="11">
        <f t="shared" si="6"/>
        <v>0</v>
      </c>
      <c r="P21" s="153">
        <f>J21*P5+P20</f>
        <v>6157.6396296550647</v>
      </c>
      <c r="Q21" s="10">
        <f t="shared" si="7"/>
        <v>1613.7215277846653</v>
      </c>
      <c r="R21" s="11">
        <f>M21*R5+R20</f>
        <v>0</v>
      </c>
      <c r="S21" s="11">
        <f>N21*S5+S20</f>
        <v>0</v>
      </c>
      <c r="T21" s="11">
        <f>O21*T5+T20</f>
        <v>0</v>
      </c>
      <c r="U21" s="141">
        <f t="shared" si="8"/>
        <v>4543.9181018704003</v>
      </c>
      <c r="V21" s="126" t="s">
        <v>54</v>
      </c>
      <c r="W21" s="24" t="s">
        <v>107</v>
      </c>
      <c r="X21" s="24" t="s">
        <v>62</v>
      </c>
    </row>
    <row r="22" spans="1:24" ht="12.75" customHeight="1" thickBot="1" x14ac:dyDescent="0.25">
      <c r="A22" s="128" t="s">
        <v>124</v>
      </c>
      <c r="B22" s="155">
        <v>9350.0000000011405</v>
      </c>
      <c r="C22" s="155">
        <f t="shared" si="0"/>
        <v>49.999999999990905</v>
      </c>
      <c r="D22" s="156">
        <v>750</v>
      </c>
      <c r="E22" s="155">
        <v>0</v>
      </c>
      <c r="F22" s="161">
        <v>109.58</v>
      </c>
      <c r="G22" s="129">
        <v>0</v>
      </c>
      <c r="H22" s="155">
        <v>0</v>
      </c>
      <c r="I22" s="157">
        <v>0</v>
      </c>
      <c r="J22" s="131">
        <f t="shared" si="1"/>
        <v>1387.4259259256737</v>
      </c>
      <c r="K22" s="131">
        <f t="shared" si="2"/>
        <v>0</v>
      </c>
      <c r="L22" s="131">
        <f t="shared" si="3"/>
        <v>207.7499999999622</v>
      </c>
      <c r="M22" s="130">
        <f t="shared" si="4"/>
        <v>0</v>
      </c>
      <c r="N22" s="131">
        <f t="shared" si="5"/>
        <v>0</v>
      </c>
      <c r="O22" s="131">
        <f t="shared" si="6"/>
        <v>0</v>
      </c>
      <c r="P22" s="158">
        <f>J22*P5+P21</f>
        <v>7545.0655555807389</v>
      </c>
      <c r="Q22" s="130">
        <f t="shared" si="7"/>
        <v>1873.409027784618</v>
      </c>
      <c r="R22" s="131">
        <f>M22*R5+R21</f>
        <v>0</v>
      </c>
      <c r="S22" s="131">
        <f>N22*S5+S21</f>
        <v>0</v>
      </c>
      <c r="T22" s="131">
        <f>O22*T5+T21</f>
        <v>0</v>
      </c>
      <c r="U22" s="134">
        <f t="shared" si="8"/>
        <v>5671.6565277961217</v>
      </c>
      <c r="V22" s="127" t="s">
        <v>54</v>
      </c>
      <c r="W22" s="26" t="s">
        <v>108</v>
      </c>
      <c r="X22" s="26" t="s">
        <v>60</v>
      </c>
    </row>
    <row r="23" spans="1:24" ht="12.75" customHeight="1" x14ac:dyDescent="0.2">
      <c r="A23" s="133" t="s">
        <v>125</v>
      </c>
      <c r="B23" s="123">
        <v>9400.0000000011405</v>
      </c>
      <c r="C23" s="123">
        <f t="shared" si="0"/>
        <v>50</v>
      </c>
      <c r="D23" s="146">
        <v>748.42</v>
      </c>
      <c r="E23" s="123">
        <v>0</v>
      </c>
      <c r="F23" s="135">
        <v>113.4</v>
      </c>
      <c r="G23" s="122">
        <v>0</v>
      </c>
      <c r="H23" s="123">
        <v>0</v>
      </c>
      <c r="I23" s="147">
        <v>0</v>
      </c>
      <c r="J23" s="11">
        <f t="shared" si="1"/>
        <v>1387.4259259259259</v>
      </c>
      <c r="K23" s="11">
        <f t="shared" si="2"/>
        <v>0</v>
      </c>
      <c r="L23" s="11">
        <f t="shared" si="3"/>
        <v>206.46296296296296</v>
      </c>
      <c r="M23" s="10">
        <f t="shared" si="4"/>
        <v>0</v>
      </c>
      <c r="N23" s="11">
        <f t="shared" si="5"/>
        <v>0</v>
      </c>
      <c r="O23" s="11">
        <f t="shared" si="6"/>
        <v>0</v>
      </c>
      <c r="P23" s="153">
        <f>J23*P5+P22</f>
        <v>8932.4914815066641</v>
      </c>
      <c r="Q23" s="10">
        <f t="shared" si="7"/>
        <v>2131.4877314883215</v>
      </c>
      <c r="R23" s="11">
        <f>M23*R5+R22</f>
        <v>0</v>
      </c>
      <c r="S23" s="11">
        <f>N23*S5+S22</f>
        <v>0</v>
      </c>
      <c r="T23" s="11">
        <f>O23*T5+T22</f>
        <v>0</v>
      </c>
      <c r="U23" s="134">
        <f t="shared" si="8"/>
        <v>6801.0037500183444</v>
      </c>
      <c r="V23" s="16"/>
      <c r="W23" s="16"/>
      <c r="X23" s="16"/>
    </row>
    <row r="24" spans="1:24" ht="12.75" customHeight="1" x14ac:dyDescent="0.2">
      <c r="A24" s="133" t="s">
        <v>126</v>
      </c>
      <c r="B24" s="123">
        <v>9450.0000000010205</v>
      </c>
      <c r="C24" s="123">
        <f t="shared" si="0"/>
        <v>49.999999999879947</v>
      </c>
      <c r="D24" s="146">
        <v>750.52</v>
      </c>
      <c r="E24" s="123">
        <v>0</v>
      </c>
      <c r="F24" s="123">
        <v>114.05</v>
      </c>
      <c r="G24" s="122">
        <v>0</v>
      </c>
      <c r="H24" s="123">
        <v>0</v>
      </c>
      <c r="I24" s="147">
        <v>0</v>
      </c>
      <c r="J24" s="11">
        <f t="shared" si="1"/>
        <v>1387.907407404075</v>
      </c>
      <c r="K24" s="11">
        <f t="shared" si="2"/>
        <v>0</v>
      </c>
      <c r="L24" s="11">
        <f t="shared" si="3"/>
        <v>210.60185185134617</v>
      </c>
      <c r="M24" s="10">
        <f t="shared" si="4"/>
        <v>0</v>
      </c>
      <c r="N24" s="11">
        <f t="shared" si="5"/>
        <v>0</v>
      </c>
      <c r="O24" s="11">
        <f t="shared" si="6"/>
        <v>0</v>
      </c>
      <c r="P24" s="153">
        <f>J24*P5+P23</f>
        <v>10320.398888910739</v>
      </c>
      <c r="Q24" s="10">
        <f t="shared" si="7"/>
        <v>2394.7400463025042</v>
      </c>
      <c r="R24" s="11">
        <f>M24*R5+R23</f>
        <v>0</v>
      </c>
      <c r="S24" s="11">
        <f>N24*S5+S23</f>
        <v>0</v>
      </c>
      <c r="T24" s="11">
        <f>O24*T5+T23</f>
        <v>0</v>
      </c>
      <c r="U24" s="134">
        <f t="shared" si="8"/>
        <v>7925.6588426082362</v>
      </c>
      <c r="V24" s="16"/>
      <c r="W24" s="16"/>
      <c r="X24" s="16"/>
    </row>
    <row r="25" spans="1:24" ht="12.75" customHeight="1" x14ac:dyDescent="0.2">
      <c r="A25" s="133" t="s">
        <v>127</v>
      </c>
      <c r="B25" s="123">
        <v>9500.0000000010095</v>
      </c>
      <c r="C25" s="123">
        <f t="shared" si="0"/>
        <v>49.999999999989086</v>
      </c>
      <c r="D25" s="146">
        <v>719.57</v>
      </c>
      <c r="E25" s="123">
        <v>0</v>
      </c>
      <c r="F25" s="123">
        <v>125.03</v>
      </c>
      <c r="G25" s="122">
        <v>0</v>
      </c>
      <c r="H25" s="123">
        <v>0</v>
      </c>
      <c r="I25" s="147">
        <v>0</v>
      </c>
      <c r="J25" s="11">
        <f t="shared" si="1"/>
        <v>1361.1944444441474</v>
      </c>
      <c r="K25" s="11">
        <f t="shared" si="2"/>
        <v>0</v>
      </c>
      <c r="L25" s="11">
        <f t="shared" si="3"/>
        <v>221.37037037032204</v>
      </c>
      <c r="M25" s="10">
        <f t="shared" si="4"/>
        <v>0</v>
      </c>
      <c r="N25" s="11">
        <f t="shared" si="5"/>
        <v>0</v>
      </c>
      <c r="O25" s="11">
        <f t="shared" si="6"/>
        <v>0</v>
      </c>
      <c r="P25" s="153">
        <f>J25*P5+P24</f>
        <v>11681.593333354886</v>
      </c>
      <c r="Q25" s="10">
        <f t="shared" si="7"/>
        <v>2671.4530092654068</v>
      </c>
      <c r="R25" s="11">
        <f>M25*R5+R24</f>
        <v>0</v>
      </c>
      <c r="S25" s="11">
        <f>N25*S5+S24</f>
        <v>0</v>
      </c>
      <c r="T25" s="11">
        <f>O25*T5+T24</f>
        <v>0</v>
      </c>
      <c r="U25" s="134">
        <f t="shared" si="8"/>
        <v>9010.1403240894815</v>
      </c>
      <c r="V25" s="16"/>
      <c r="W25" s="16"/>
      <c r="X25" s="16"/>
    </row>
    <row r="26" spans="1:24" ht="12.75" customHeight="1" thickBot="1" x14ac:dyDescent="0.25">
      <c r="A26" s="136" t="s">
        <v>128</v>
      </c>
      <c r="B26" s="137">
        <v>9550.0000000008895</v>
      </c>
      <c r="C26" s="137">
        <f t="shared" si="0"/>
        <v>49.999999999879947</v>
      </c>
      <c r="D26" s="159">
        <v>729.88</v>
      </c>
      <c r="E26" s="137">
        <v>0</v>
      </c>
      <c r="F26" s="137">
        <v>114.59</v>
      </c>
      <c r="G26" s="138">
        <v>0</v>
      </c>
      <c r="H26" s="137">
        <v>0</v>
      </c>
      <c r="I26" s="150">
        <v>0</v>
      </c>
      <c r="J26" s="139">
        <f t="shared" si="1"/>
        <v>1342.0833333301109</v>
      </c>
      <c r="K26" s="139">
        <f t="shared" si="2"/>
        <v>0</v>
      </c>
      <c r="L26" s="139">
        <f t="shared" si="3"/>
        <v>221.87037036983764</v>
      </c>
      <c r="M26" s="140">
        <f t="shared" si="4"/>
        <v>0</v>
      </c>
      <c r="N26" s="139">
        <f t="shared" si="5"/>
        <v>0</v>
      </c>
      <c r="O26" s="139">
        <f t="shared" si="6"/>
        <v>0</v>
      </c>
      <c r="P26" s="154">
        <f>J26*P5+P25</f>
        <v>13023.676666684996</v>
      </c>
      <c r="Q26" s="140">
        <f t="shared" si="7"/>
        <v>2948.7909722277036</v>
      </c>
      <c r="R26" s="139">
        <f>M26*R5+R25</f>
        <v>0</v>
      </c>
      <c r="S26" s="139">
        <f>N26*S5+S25</f>
        <v>0</v>
      </c>
      <c r="T26" s="139">
        <f>O26*T5+T25</f>
        <v>0</v>
      </c>
      <c r="U26" s="141">
        <f t="shared" si="8"/>
        <v>10074.885694457294</v>
      </c>
      <c r="V26" s="16"/>
      <c r="W26" s="16"/>
      <c r="X26" s="16"/>
    </row>
    <row r="27" spans="1:24" ht="12.75" customHeight="1" x14ac:dyDescent="0.2">
      <c r="A27" s="128" t="s">
        <v>129</v>
      </c>
      <c r="B27" s="155">
        <v>9584.0000000008495</v>
      </c>
      <c r="C27" s="155">
        <f t="shared" si="0"/>
        <v>33.999999999959982</v>
      </c>
      <c r="D27" s="156">
        <v>738.73</v>
      </c>
      <c r="E27" s="155">
        <v>0</v>
      </c>
      <c r="F27" s="155">
        <v>118.39</v>
      </c>
      <c r="G27" s="129">
        <v>0</v>
      </c>
      <c r="H27" s="155">
        <v>0</v>
      </c>
      <c r="I27" s="157">
        <v>0</v>
      </c>
      <c r="J27" s="131">
        <f t="shared" si="1"/>
        <v>924.68037036928217</v>
      </c>
      <c r="K27" s="131">
        <f t="shared" si="2"/>
        <v>0</v>
      </c>
      <c r="L27" s="131">
        <f t="shared" si="3"/>
        <v>146.69111111093846</v>
      </c>
      <c r="M27" s="130">
        <f t="shared" si="4"/>
        <v>0</v>
      </c>
      <c r="N27" s="131">
        <f t="shared" si="5"/>
        <v>0</v>
      </c>
      <c r="O27" s="131">
        <f t="shared" si="6"/>
        <v>0</v>
      </c>
      <c r="P27" s="158">
        <f>J27*P5+P26</f>
        <v>13948.357037054278</v>
      </c>
      <c r="Q27" s="130">
        <f t="shared" si="7"/>
        <v>3132.1548611163767</v>
      </c>
      <c r="R27" s="131">
        <f>M27*R5+R26</f>
        <v>0</v>
      </c>
      <c r="S27" s="131">
        <f>N27*S5+S26</f>
        <v>0</v>
      </c>
      <c r="T27" s="131">
        <f>O27*T5+T26</f>
        <v>0</v>
      </c>
      <c r="U27" s="134">
        <f t="shared" si="8"/>
        <v>10816.202175937904</v>
      </c>
      <c r="V27" s="16"/>
      <c r="W27" s="16"/>
      <c r="X27" s="16"/>
    </row>
    <row r="28" spans="1:24" ht="12.75" customHeight="1" x14ac:dyDescent="0.2">
      <c r="A28" s="133" t="s">
        <v>130</v>
      </c>
      <c r="B28" s="123">
        <v>9596.0000000009095</v>
      </c>
      <c r="C28" s="123">
        <f t="shared" si="0"/>
        <v>12.000000000060027</v>
      </c>
      <c r="D28" s="148">
        <v>643.23</v>
      </c>
      <c r="E28" s="123">
        <v>0</v>
      </c>
      <c r="F28" s="123">
        <v>120.4</v>
      </c>
      <c r="G28" s="122">
        <v>0</v>
      </c>
      <c r="H28" s="123">
        <v>0</v>
      </c>
      <c r="I28" s="147">
        <v>0</v>
      </c>
      <c r="J28" s="11">
        <f t="shared" si="1"/>
        <v>307.10222222375842</v>
      </c>
      <c r="K28" s="11">
        <f t="shared" si="2"/>
        <v>0</v>
      </c>
      <c r="L28" s="11">
        <f t="shared" si="3"/>
        <v>53.064444444709892</v>
      </c>
      <c r="M28" s="10">
        <f t="shared" si="4"/>
        <v>0</v>
      </c>
      <c r="N28" s="11">
        <f t="shared" si="5"/>
        <v>0</v>
      </c>
      <c r="O28" s="11">
        <f t="shared" si="6"/>
        <v>0</v>
      </c>
      <c r="P28" s="153">
        <f>J28*P5+P27</f>
        <v>14255.459259278037</v>
      </c>
      <c r="Q28" s="10">
        <f t="shared" si="7"/>
        <v>3198.4854166722639</v>
      </c>
      <c r="R28" s="11">
        <f>M28*R5+R27</f>
        <v>0</v>
      </c>
      <c r="S28" s="11">
        <f>N28*S5+S27</f>
        <v>0</v>
      </c>
      <c r="T28" s="11">
        <f>O28*T5+T27</f>
        <v>0</v>
      </c>
      <c r="U28" s="134">
        <f t="shared" si="8"/>
        <v>11056.973842605776</v>
      </c>
      <c r="V28" s="16"/>
      <c r="W28" s="16"/>
      <c r="X28" s="16"/>
    </row>
    <row r="29" spans="1:24" ht="12.75" customHeight="1" x14ac:dyDescent="0.2">
      <c r="A29" s="133" t="s">
        <v>131</v>
      </c>
      <c r="B29" s="123">
        <v>9610.0000000009604</v>
      </c>
      <c r="C29" s="123">
        <f t="shared" si="0"/>
        <v>14.000000000050932</v>
      </c>
      <c r="D29" s="148">
        <v>344.64</v>
      </c>
      <c r="E29" s="123">
        <v>0</v>
      </c>
      <c r="F29" s="123">
        <v>136.5</v>
      </c>
      <c r="G29" s="122">
        <v>0</v>
      </c>
      <c r="H29" s="123">
        <v>0</v>
      </c>
      <c r="I29" s="147">
        <v>0</v>
      </c>
      <c r="J29" s="11">
        <f t="shared" si="1"/>
        <v>256.11444444537619</v>
      </c>
      <c r="K29" s="11">
        <f t="shared" si="2"/>
        <v>0</v>
      </c>
      <c r="L29" s="11">
        <f t="shared" si="3"/>
        <v>66.603703703945996</v>
      </c>
      <c r="M29" s="10">
        <f t="shared" si="4"/>
        <v>0</v>
      </c>
      <c r="N29" s="11">
        <f t="shared" si="5"/>
        <v>0</v>
      </c>
      <c r="O29" s="11">
        <f t="shared" si="6"/>
        <v>0</v>
      </c>
      <c r="P29" s="153">
        <f>J29*P5+P28</f>
        <v>14511.573703723414</v>
      </c>
      <c r="Q29" s="10">
        <f t="shared" si="7"/>
        <v>3281.7400463021963</v>
      </c>
      <c r="R29" s="11">
        <f>M29*R5+R28</f>
        <v>0</v>
      </c>
      <c r="S29" s="11">
        <f>N29*S5+S28</f>
        <v>0</v>
      </c>
      <c r="T29" s="11">
        <f>O29*T5+T28</f>
        <v>0</v>
      </c>
      <c r="U29" s="134">
        <f t="shared" si="8"/>
        <v>11229.833657421219</v>
      </c>
    </row>
    <row r="30" spans="1:24" ht="12.75" customHeight="1" x14ac:dyDescent="0.2">
      <c r="A30" s="133" t="s">
        <v>132</v>
      </c>
      <c r="B30" s="123">
        <v>9620.0000000008004</v>
      </c>
      <c r="C30" s="123">
        <f t="shared" si="0"/>
        <v>9.9999999998399289</v>
      </c>
      <c r="D30" s="148">
        <v>219.02</v>
      </c>
      <c r="E30" s="123">
        <v>0</v>
      </c>
      <c r="F30" s="123">
        <v>162.34</v>
      </c>
      <c r="G30" s="122">
        <v>0</v>
      </c>
      <c r="H30" s="123">
        <v>0</v>
      </c>
      <c r="I30" s="147">
        <v>0</v>
      </c>
      <c r="J30" s="11">
        <f t="shared" si="1"/>
        <v>104.38148147981063</v>
      </c>
      <c r="K30" s="11">
        <f t="shared" si="2"/>
        <v>0</v>
      </c>
      <c r="L30" s="11">
        <f t="shared" si="3"/>
        <v>55.340740739854901</v>
      </c>
      <c r="M30" s="10">
        <f t="shared" si="4"/>
        <v>0</v>
      </c>
      <c r="N30" s="11">
        <f t="shared" si="5"/>
        <v>0</v>
      </c>
      <c r="O30" s="11">
        <f t="shared" si="6"/>
        <v>0</v>
      </c>
      <c r="P30" s="153">
        <f>J30*P5+P29</f>
        <v>14615.955185203224</v>
      </c>
      <c r="Q30" s="10">
        <f t="shared" si="7"/>
        <v>3350.9159722270151</v>
      </c>
      <c r="R30" s="11">
        <f>M30*R5+R29</f>
        <v>0</v>
      </c>
      <c r="S30" s="11">
        <f>N30*S5+S29</f>
        <v>0</v>
      </c>
      <c r="T30" s="11">
        <f>O30*T5+T29</f>
        <v>0</v>
      </c>
      <c r="U30" s="134">
        <f t="shared" si="8"/>
        <v>11265.039212976211</v>
      </c>
    </row>
    <row r="31" spans="1:24" ht="12.75" customHeight="1" thickBot="1" x14ac:dyDescent="0.25">
      <c r="A31" s="136" t="s">
        <v>133</v>
      </c>
      <c r="B31" s="137">
        <v>9639.9999999997708</v>
      </c>
      <c r="C31" s="137">
        <f t="shared" si="0"/>
        <v>19.999999998970452</v>
      </c>
      <c r="D31" s="149">
        <v>35.31</v>
      </c>
      <c r="E31" s="137">
        <v>0</v>
      </c>
      <c r="F31" s="137">
        <v>327.64999999999998</v>
      </c>
      <c r="G31" s="138">
        <v>0</v>
      </c>
      <c r="H31" s="137">
        <v>0</v>
      </c>
      <c r="I31" s="150">
        <v>0</v>
      </c>
      <c r="J31" s="139">
        <f t="shared" si="1"/>
        <v>94.196296291447311</v>
      </c>
      <c r="K31" s="139">
        <f t="shared" si="2"/>
        <v>0</v>
      </c>
      <c r="L31" s="139">
        <f t="shared" si="3"/>
        <v>181.47777776843577</v>
      </c>
      <c r="M31" s="140">
        <f t="shared" si="4"/>
        <v>0</v>
      </c>
      <c r="N31" s="139">
        <f t="shared" si="5"/>
        <v>0</v>
      </c>
      <c r="O31" s="139">
        <f t="shared" si="6"/>
        <v>0</v>
      </c>
      <c r="P31" s="154">
        <f>J31*P5+P30</f>
        <v>14710.151481494671</v>
      </c>
      <c r="Q31" s="140">
        <f t="shared" si="7"/>
        <v>3577.7631944375598</v>
      </c>
      <c r="R31" s="139">
        <f>M31*R5+R30</f>
        <v>0</v>
      </c>
      <c r="S31" s="139">
        <f>N31*S5+S30</f>
        <v>0</v>
      </c>
      <c r="T31" s="139">
        <f>O31*T5+T30</f>
        <v>0</v>
      </c>
      <c r="U31" s="141">
        <f t="shared" si="8"/>
        <v>11132.388287057114</v>
      </c>
    </row>
    <row r="32" spans="1:24" ht="12.75" customHeight="1" x14ac:dyDescent="0.2">
      <c r="A32" s="133" t="s">
        <v>134</v>
      </c>
      <c r="B32" s="123">
        <v>9651.9999999997108</v>
      </c>
      <c r="C32" s="123">
        <f t="shared" si="0"/>
        <v>11.999999999939973</v>
      </c>
      <c r="D32" s="148">
        <v>5.57</v>
      </c>
      <c r="E32" s="123">
        <v>0</v>
      </c>
      <c r="F32" s="123">
        <v>266.25</v>
      </c>
      <c r="G32" s="122">
        <v>0</v>
      </c>
      <c r="H32" s="123">
        <v>0</v>
      </c>
      <c r="I32" s="147">
        <v>0</v>
      </c>
      <c r="J32" s="11">
        <f t="shared" si="1"/>
        <v>9.0844444443990024</v>
      </c>
      <c r="K32" s="11">
        <f t="shared" si="2"/>
        <v>0</v>
      </c>
      <c r="L32" s="11">
        <f t="shared" si="3"/>
        <v>131.97777777711758</v>
      </c>
      <c r="M32" s="10">
        <f t="shared" si="4"/>
        <v>0</v>
      </c>
      <c r="N32" s="11">
        <f t="shared" si="5"/>
        <v>0</v>
      </c>
      <c r="O32" s="11">
        <f t="shared" si="6"/>
        <v>0</v>
      </c>
      <c r="P32" s="153">
        <f>J32*P5+P31</f>
        <v>14719.235925939071</v>
      </c>
      <c r="Q32" s="10">
        <f t="shared" si="7"/>
        <v>3742.7354166589566</v>
      </c>
      <c r="R32" s="11">
        <f>M32*R5+R31</f>
        <v>0</v>
      </c>
      <c r="S32" s="11">
        <f>N32*S5+S31</f>
        <v>0</v>
      </c>
      <c r="T32" s="11">
        <f>O32*T5+T31</f>
        <v>0</v>
      </c>
      <c r="U32" s="134">
        <f t="shared" si="8"/>
        <v>10976.500509280117</v>
      </c>
    </row>
    <row r="33" spans="1:21" ht="12.75" customHeight="1" x14ac:dyDescent="0.2">
      <c r="A33" s="133" t="s">
        <v>135</v>
      </c>
      <c r="B33" s="123">
        <v>9671.9999999994998</v>
      </c>
      <c r="C33" s="123">
        <f t="shared" si="0"/>
        <v>19.999999999788997</v>
      </c>
      <c r="D33" s="148">
        <v>25.68</v>
      </c>
      <c r="E33" s="123">
        <v>0</v>
      </c>
      <c r="F33" s="123">
        <v>170.45</v>
      </c>
      <c r="G33" s="122">
        <v>0</v>
      </c>
      <c r="H33" s="123">
        <v>0</v>
      </c>
      <c r="I33" s="147">
        <v>0</v>
      </c>
      <c r="J33" s="11">
        <f t="shared" si="1"/>
        <v>11.574074073951966</v>
      </c>
      <c r="K33" s="11">
        <f t="shared" si="2"/>
        <v>0</v>
      </c>
      <c r="L33" s="11">
        <f t="shared" si="3"/>
        <v>161.74074073903435</v>
      </c>
      <c r="M33" s="10">
        <f t="shared" si="4"/>
        <v>0</v>
      </c>
      <c r="N33" s="11">
        <f t="shared" si="5"/>
        <v>0</v>
      </c>
      <c r="O33" s="11">
        <f t="shared" si="6"/>
        <v>0</v>
      </c>
      <c r="P33" s="153">
        <f>J33*P5+P32</f>
        <v>14730.810000013022</v>
      </c>
      <c r="Q33" s="10">
        <f t="shared" si="7"/>
        <v>3944.9113425827495</v>
      </c>
      <c r="R33" s="11">
        <f>M33*R5+R32</f>
        <v>0</v>
      </c>
      <c r="S33" s="11">
        <f>N33*S5+S32</f>
        <v>0</v>
      </c>
      <c r="T33" s="11">
        <f>O33*T5+T32</f>
        <v>0</v>
      </c>
      <c r="U33" s="134">
        <f t="shared" si="8"/>
        <v>10785.898657430276</v>
      </c>
    </row>
    <row r="34" spans="1:21" ht="12.75" customHeight="1" thickBot="1" x14ac:dyDescent="0.25">
      <c r="A34" s="136" t="s">
        <v>150</v>
      </c>
      <c r="B34" s="137">
        <v>9672.9999999994998</v>
      </c>
      <c r="C34" s="137">
        <f t="shared" ref="C34" si="9">B34-B33</f>
        <v>1</v>
      </c>
      <c r="D34" s="149">
        <v>58.06</v>
      </c>
      <c r="E34" s="137">
        <v>0</v>
      </c>
      <c r="F34" s="137">
        <v>0.01</v>
      </c>
      <c r="G34" s="138">
        <v>0</v>
      </c>
      <c r="H34" s="137">
        <v>0</v>
      </c>
      <c r="I34" s="150">
        <v>0</v>
      </c>
      <c r="J34" s="139">
        <f t="shared" si="1"/>
        <v>1.550740740740741</v>
      </c>
      <c r="K34" s="139">
        <f t="shared" si="2"/>
        <v>0</v>
      </c>
      <c r="L34" s="139">
        <f t="shared" si="3"/>
        <v>3.1566666666666663</v>
      </c>
      <c r="M34" s="140">
        <f t="shared" si="4"/>
        <v>0</v>
      </c>
      <c r="N34" s="139">
        <f t="shared" si="5"/>
        <v>0</v>
      </c>
      <c r="O34" s="139">
        <f t="shared" si="6"/>
        <v>0</v>
      </c>
      <c r="P34" s="154">
        <f>J34*P5+P33</f>
        <v>14732.360740753762</v>
      </c>
      <c r="Q34" s="140">
        <f t="shared" si="7"/>
        <v>3948.8571759160827</v>
      </c>
      <c r="R34" s="139">
        <f>M34*R6+R33</f>
        <v>0</v>
      </c>
      <c r="S34" s="139">
        <f>N34*S6+S33</f>
        <v>0</v>
      </c>
      <c r="T34" s="139">
        <f>O34*T5+T33</f>
        <v>0</v>
      </c>
      <c r="U34" s="141">
        <f t="shared" si="8"/>
        <v>10783.503564837683</v>
      </c>
    </row>
    <row r="35" spans="1:2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1" ht="12.75" customHeight="1" x14ac:dyDescent="0.2">
      <c r="A36" s="12"/>
      <c r="B36" s="12"/>
      <c r="C36" s="12"/>
      <c r="D36" s="12"/>
      <c r="E36" s="12"/>
      <c r="F36" s="12"/>
      <c r="G36" s="12"/>
      <c r="H36" s="12" t="s">
        <v>151</v>
      </c>
      <c r="I36" s="12"/>
      <c r="J36" s="13">
        <f>SUM(J7:J35)</f>
        <v>14732.360740753762</v>
      </c>
      <c r="K36" s="13">
        <f t="shared" ref="K36:O36" si="10">SUM(K7:K35)</f>
        <v>0</v>
      </c>
      <c r="L36" s="13">
        <f t="shared" si="10"/>
        <v>3159.0857407328672</v>
      </c>
      <c r="M36" s="13">
        <f t="shared" si="10"/>
        <v>0</v>
      </c>
      <c r="N36" s="13">
        <f t="shared" si="10"/>
        <v>0</v>
      </c>
      <c r="O36" s="13">
        <f t="shared" si="10"/>
        <v>0</v>
      </c>
      <c r="P36" s="13"/>
      <c r="Q36" s="13"/>
      <c r="R36" s="13"/>
      <c r="S36" s="13"/>
    </row>
    <row r="37" spans="1:21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1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1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1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1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1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1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1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1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1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1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1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4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17" t="s">
        <v>36</v>
      </c>
      <c r="W602" s="18"/>
      <c r="X602" s="19"/>
    </row>
    <row r="603" spans="1:24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17" t="s">
        <v>37</v>
      </c>
      <c r="W603" s="20" t="s">
        <v>38</v>
      </c>
      <c r="X603" s="20"/>
    </row>
    <row r="604" spans="1:24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39</v>
      </c>
      <c r="W604" s="22" t="s">
        <v>40</v>
      </c>
      <c r="X604" s="22"/>
    </row>
    <row r="605" spans="1:24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41</v>
      </c>
      <c r="W605" s="22" t="s">
        <v>42</v>
      </c>
      <c r="X605" s="22"/>
    </row>
    <row r="606" spans="1:24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43</v>
      </c>
      <c r="W606" s="22" t="s">
        <v>44</v>
      </c>
      <c r="X606" s="22" t="s">
        <v>45</v>
      </c>
    </row>
    <row r="607" spans="1:24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1" t="s">
        <v>46</v>
      </c>
      <c r="W607" s="22" t="s">
        <v>44</v>
      </c>
      <c r="X607" s="22" t="s">
        <v>47</v>
      </c>
    </row>
    <row r="608" spans="1:24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48</v>
      </c>
      <c r="W608" s="24" t="s">
        <v>49</v>
      </c>
      <c r="X608" s="24" t="s">
        <v>50</v>
      </c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51</v>
      </c>
      <c r="W609" s="24" t="s">
        <v>52</v>
      </c>
      <c r="X609" s="24" t="s">
        <v>53</v>
      </c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55</v>
      </c>
      <c r="X610" s="24" t="s">
        <v>56</v>
      </c>
    </row>
    <row r="611" spans="1:24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57</v>
      </c>
      <c r="X611" s="24" t="s">
        <v>58</v>
      </c>
    </row>
    <row r="612" spans="1:24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3" t="s">
        <v>54</v>
      </c>
      <c r="W612" s="24" t="s">
        <v>59</v>
      </c>
      <c r="X612" s="24" t="s">
        <v>60</v>
      </c>
    </row>
    <row r="613" spans="1:24" ht="12.75" customHeight="1" thickBo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V613" s="25" t="s">
        <v>54</v>
      </c>
      <c r="W613" s="26" t="s">
        <v>61</v>
      </c>
      <c r="X613" s="26" t="s">
        <v>62</v>
      </c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ht="12.75" customHeight="1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</sheetData>
  <phoneticPr fontId="9" type="noConversion"/>
  <pageMargins left="0.7" right="0.7" top="0.75" bottom="0.75" header="0.3" footer="0.3"/>
  <pageSetup paperSize="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5" t="s">
        <v>92</v>
      </c>
      <c r="E1" s="166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7" t="s">
        <v>10</v>
      </c>
      <c r="C17" s="167"/>
      <c r="D17" s="168">
        <f>D16+E16</f>
        <v>0</v>
      </c>
      <c r="E17" s="169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Evergreen Pond Stage 1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2020-04-27T21:55:45Z</dcterms:modified>
</cp:coreProperties>
</file>