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A2E86354-83CE-4C65-AED0-F1D0492CF6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TH VV Pond Stage 1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5" l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8" i="5"/>
  <c r="C8" i="5" l="1"/>
  <c r="M8" i="5" s="1"/>
  <c r="C9" i="5"/>
  <c r="O9" i="5" s="1"/>
  <c r="K9" i="5"/>
  <c r="C10" i="5"/>
  <c r="C11" i="5"/>
  <c r="C12" i="5"/>
  <c r="C13" i="5"/>
  <c r="K13" i="5" s="1"/>
  <c r="L13" i="5"/>
  <c r="C14" i="5"/>
  <c r="L14" i="5" s="1"/>
  <c r="C15" i="5"/>
  <c r="O15" i="5" s="1"/>
  <c r="C16" i="5"/>
  <c r="M16" i="5" s="1"/>
  <c r="J16" i="5"/>
  <c r="K16" i="5"/>
  <c r="N16" i="5"/>
  <c r="C17" i="5"/>
  <c r="K17" i="5" s="1"/>
  <c r="C18" i="5"/>
  <c r="C19" i="5"/>
  <c r="J19" i="5"/>
  <c r="C20" i="5"/>
  <c r="J20" i="5" s="1"/>
  <c r="C21" i="5"/>
  <c r="K21" i="5" s="1"/>
  <c r="K14" i="5" l="1"/>
  <c r="L16" i="5"/>
  <c r="J14" i="5"/>
  <c r="O8" i="5"/>
  <c r="N8" i="5"/>
  <c r="Q8" i="5" s="1"/>
  <c r="O17" i="5"/>
  <c r="L21" i="5"/>
  <c r="N14" i="5"/>
  <c r="L8" i="5"/>
  <c r="K8" i="5"/>
  <c r="L11" i="5"/>
  <c r="M11" i="5"/>
  <c r="K10" i="5"/>
  <c r="M10" i="5"/>
  <c r="N13" i="5"/>
  <c r="M13" i="5"/>
  <c r="M12" i="5"/>
  <c r="N21" i="5"/>
  <c r="M21" i="5"/>
  <c r="L20" i="5"/>
  <c r="N12" i="5"/>
  <c r="J15" i="5"/>
  <c r="M15" i="5"/>
  <c r="K18" i="5"/>
  <c r="M18" i="5"/>
  <c r="N20" i="5"/>
  <c r="K20" i="5"/>
  <c r="J17" i="5"/>
  <c r="M17" i="5"/>
  <c r="L12" i="5"/>
  <c r="J9" i="5"/>
  <c r="M9" i="5"/>
  <c r="O21" i="5"/>
  <c r="O16" i="5"/>
  <c r="N15" i="5"/>
  <c r="O14" i="5"/>
  <c r="M14" i="5"/>
  <c r="K12" i="5"/>
  <c r="J8" i="5"/>
  <c r="L19" i="5"/>
  <c r="M19" i="5"/>
  <c r="M20" i="5"/>
  <c r="O13" i="5"/>
  <c r="J12" i="5"/>
  <c r="R8" i="5"/>
  <c r="K19" i="5"/>
  <c r="J18" i="5"/>
  <c r="K11" i="5"/>
  <c r="J10" i="5"/>
  <c r="J11" i="5"/>
  <c r="J21" i="5"/>
  <c r="O18" i="5"/>
  <c r="N17" i="5"/>
  <c r="L15" i="5"/>
  <c r="J13" i="5"/>
  <c r="O10" i="5"/>
  <c r="N9" i="5"/>
  <c r="O19" i="5"/>
  <c r="N18" i="5"/>
  <c r="K15" i="5"/>
  <c r="O11" i="5"/>
  <c r="N10" i="5"/>
  <c r="O20" i="5"/>
  <c r="N19" i="5"/>
  <c r="L17" i="5"/>
  <c r="O12" i="5"/>
  <c r="N11" i="5"/>
  <c r="L9" i="5"/>
  <c r="L18" i="5"/>
  <c r="L10" i="5"/>
  <c r="B29" i="1"/>
  <c r="S8" i="5" l="1"/>
  <c r="K23" i="5"/>
  <c r="M23" i="5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Q9" i="5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P8" i="5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J23" i="5"/>
  <c r="R9" i="5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L23" i="5"/>
  <c r="S9" i="5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N23" i="5"/>
  <c r="O23" i="5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R20" i="5" l="1"/>
  <c r="R21" i="5" s="1"/>
  <c r="S13" i="1"/>
  <c r="S16" i="1" s="1"/>
  <c r="D17" i="1"/>
</calcChain>
</file>

<file path=xl/sharedStrings.xml><?xml version="1.0" encoding="utf-8"?>
<sst xmlns="http://schemas.openxmlformats.org/spreadsheetml/2006/main" count="290" uniqueCount="140">
  <si>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</si>
  <si>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</si>
  <si>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</si>
  <si>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</si>
  <si>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</si>
  <si>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</si>
  <si>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</si>
  <si>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</si>
  <si>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</si>
  <si>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</si>
  <si>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</si>
  <si>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</si>
  <si>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</si>
  <si>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</si>
  <si>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</si>
  <si>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</si>
  <si>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</si>
  <si>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</si>
  <si>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</si>
  <si>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</si>
  <si>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</si>
  <si>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</si>
  <si>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</si>
  <si>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</si>
  <si>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</si>
  <si>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</si>
  <si>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</si>
  <si>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</si>
  <si>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</si>
  <si>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</si>
  <si>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</si>
  <si>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</si>
  <si>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</si>
  <si>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</si>
  <si>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</si>
  <si>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</si>
  <si>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</si>
  <si>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</si>
  <si>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</si>
  <si>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</si>
  <si>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</si>
  <si>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</si>
  <si>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</si>
  <si>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</si>
  <si>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</si>
  <si>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</si>
  <si>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</si>
  <si>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</si>
  <si>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</si>
  <si>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</si>
  <si>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</si>
  <si>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</si>
  <si>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</si>
  <si>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</si>
  <si>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</si>
  <si>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</si>
  <si>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</si>
  <si>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</si>
  <si>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</si>
  <si>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</si>
  <si>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</si>
  <si>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</si>
  <si>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</si>
  <si>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</si>
  <si>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</si>
  <si>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</si>
  <si>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</si>
  <si>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</si>
  <si>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</si>
  <si>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</si>
  <si>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</si>
  <si>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</si>
  <si>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</si>
  <si>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</si>
  <si>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</si>
  <si>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</si>
  <si>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</si>
  <si>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</si>
  <si>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</si>
  <si>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</si>
  <si>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</si>
  <si>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</si>
  <si>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</si>
  <si>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</si>
  <si>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</si>
  <si>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</si>
  <si>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</si>
  <si>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</si>
  <si>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</si>
  <si>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</si>
  <si>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</si>
  <si>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</si>
  <si>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</si>
  <si>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</si>
  <si>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</si>
  <si>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</si>
  <si>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</si>
  <si>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</si>
  <si>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</si>
  <si>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</si>
  <si>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</si>
  <si>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</si>
  <si>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</si>
  <si>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</si>
  <si>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</si>
  <si>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</si>
  <si>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</si>
  <si>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</si>
  <si>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</si>
  <si>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70+18</t>
  </si>
  <si>
    <t>70+50</t>
  </si>
  <si>
    <t>70+65</t>
  </si>
  <si>
    <t>70+76</t>
  </si>
  <si>
    <t>70+90</t>
  </si>
  <si>
    <t>71+50</t>
  </si>
  <si>
    <t>72+02</t>
  </si>
  <si>
    <t>72+12</t>
  </si>
  <si>
    <t>72+26</t>
  </si>
  <si>
    <t>72+36</t>
  </si>
  <si>
    <t>72+71</t>
  </si>
  <si>
    <t>72+85</t>
  </si>
  <si>
    <t>72+95</t>
  </si>
  <si>
    <t>73+11</t>
  </si>
  <si>
    <t>73+23</t>
  </si>
  <si>
    <t>Unusable</t>
  </si>
  <si>
    <t xml:space="preserve">Pavement </t>
  </si>
  <si>
    <t>Material</t>
  </si>
  <si>
    <t xml:space="preserve">Select </t>
  </si>
  <si>
    <t>Select</t>
  </si>
  <si>
    <t>Crushed</t>
  </si>
  <si>
    <t>Borrow</t>
  </si>
  <si>
    <t xml:space="preserve">Expanded </t>
  </si>
  <si>
    <t>Crushed Mat</t>
  </si>
  <si>
    <t>Select Borrow</t>
  </si>
  <si>
    <t>Note 9</t>
  </si>
  <si>
    <t>Mass</t>
  </si>
  <si>
    <t>Ordinate</t>
  </si>
  <si>
    <t>Totals:</t>
  </si>
  <si>
    <t>Stage 2 -- Pond CTH VV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</si>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</sst>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63E2-4F51-4B77-B088-CD6EB6F35418}">
  <dimension ref="A1:AG4091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customWidth="1"/>
    <col min="13" max="13" width="8.42578125" style="14" bestFit="1" customWidth="1"/>
    <col min="14" max="14" width="9" style="14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92.7109375" style="7" bestFit="1" customWidth="1"/>
    <col min="25" max="25" width="46.570312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138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1"/>
      <c r="U2" s="88"/>
      <c r="V2" s="125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124</v>
      </c>
      <c r="F3" s="123"/>
      <c r="G3" s="97" t="s">
        <v>127</v>
      </c>
      <c r="H3" s="97" t="s">
        <v>128</v>
      </c>
      <c r="I3" s="95"/>
      <c r="J3" s="96"/>
      <c r="K3" s="97" t="s">
        <v>124</v>
      </c>
      <c r="L3" s="97"/>
      <c r="M3" s="97" t="s">
        <v>127</v>
      </c>
      <c r="N3" s="97" t="s">
        <v>128</v>
      </c>
      <c r="O3" s="98"/>
      <c r="P3" s="93"/>
      <c r="Q3" s="123" t="s">
        <v>67</v>
      </c>
      <c r="R3" s="123" t="s">
        <v>128</v>
      </c>
      <c r="S3" s="123" t="s">
        <v>131</v>
      </c>
      <c r="T3" s="162" t="s">
        <v>15</v>
      </c>
      <c r="U3" s="114" t="s">
        <v>135</v>
      </c>
      <c r="V3" s="125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3" t="s">
        <v>125</v>
      </c>
      <c r="F4" s="123" t="s">
        <v>19</v>
      </c>
      <c r="G4" s="123" t="s">
        <v>129</v>
      </c>
      <c r="H4" s="123" t="s">
        <v>130</v>
      </c>
      <c r="I4" s="95" t="s">
        <v>22</v>
      </c>
      <c r="J4" s="93" t="s">
        <v>17</v>
      </c>
      <c r="K4" s="123" t="s">
        <v>125</v>
      </c>
      <c r="L4" s="123" t="s">
        <v>19</v>
      </c>
      <c r="M4" s="123" t="s">
        <v>129</v>
      </c>
      <c r="N4" s="123" t="s">
        <v>130</v>
      </c>
      <c r="O4" s="95" t="s">
        <v>22</v>
      </c>
      <c r="P4" s="93" t="s">
        <v>17</v>
      </c>
      <c r="Q4" s="123" t="s">
        <v>19</v>
      </c>
      <c r="R4" s="123" t="s">
        <v>132</v>
      </c>
      <c r="S4" s="123" t="s">
        <v>133</v>
      </c>
      <c r="T4" s="162" t="s">
        <v>23</v>
      </c>
      <c r="U4" s="115" t="s">
        <v>136</v>
      </c>
      <c r="V4" s="125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3" t="s">
        <v>126</v>
      </c>
      <c r="F5" s="124"/>
      <c r="G5" s="123" t="s">
        <v>126</v>
      </c>
      <c r="H5" s="124"/>
      <c r="I5" s="103"/>
      <c r="J5" s="93"/>
      <c r="K5" s="123" t="s">
        <v>126</v>
      </c>
      <c r="L5" s="124"/>
      <c r="M5" s="123" t="s">
        <v>126</v>
      </c>
      <c r="N5" s="124"/>
      <c r="O5" s="103"/>
      <c r="P5" s="101">
        <v>1</v>
      </c>
      <c r="Q5" s="124">
        <v>1.25</v>
      </c>
      <c r="R5" s="124">
        <v>1</v>
      </c>
      <c r="S5" s="124">
        <v>1.1499999999999999</v>
      </c>
      <c r="T5" s="124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3" t="s">
        <v>134</v>
      </c>
      <c r="U6" s="116" t="s">
        <v>139</v>
      </c>
      <c r="V6" s="125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26" t="s">
        <v>109</v>
      </c>
      <c r="B7" s="127">
        <v>7017.99999999995</v>
      </c>
      <c r="C7" s="127">
        <v>0</v>
      </c>
      <c r="D7" s="149">
        <v>122.86</v>
      </c>
      <c r="E7" s="150">
        <v>22</v>
      </c>
      <c r="F7" s="150">
        <v>218.05367222826001</v>
      </c>
      <c r="G7" s="127">
        <v>0</v>
      </c>
      <c r="H7" s="127">
        <v>0</v>
      </c>
      <c r="I7" s="13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42">
        <v>0</v>
      </c>
      <c r="Q7" s="128">
        <v>0</v>
      </c>
      <c r="R7" s="128">
        <v>0</v>
      </c>
      <c r="S7" s="128">
        <v>0</v>
      </c>
      <c r="T7" s="129">
        <v>0</v>
      </c>
      <c r="U7" s="130">
        <v>0</v>
      </c>
      <c r="V7" s="11"/>
    </row>
    <row r="8" spans="1:33" ht="12.75" customHeight="1" x14ac:dyDescent="0.2">
      <c r="A8" s="131" t="s">
        <v>110</v>
      </c>
      <c r="B8" s="121">
        <v>7050.00000000007</v>
      </c>
      <c r="C8" s="121">
        <f t="shared" ref="C8:C21" si="0">B8-B7</f>
        <v>32.000000000120053</v>
      </c>
      <c r="D8" s="151">
        <v>98.93</v>
      </c>
      <c r="E8" s="152">
        <v>22</v>
      </c>
      <c r="F8" s="152">
        <v>330.52</v>
      </c>
      <c r="G8" s="121">
        <v>0</v>
      </c>
      <c r="H8" s="121">
        <v>0</v>
      </c>
      <c r="I8" s="139">
        <v>0</v>
      </c>
      <c r="J8" s="10">
        <f t="shared" ref="J8:J21" si="1">AVERAGE(D7:D8)*(C8)/27</f>
        <v>131.4311111116042</v>
      </c>
      <c r="K8" s="10">
        <f t="shared" ref="K8:K21" si="2">AVERAGE(E7:E8)*(C8)/27</f>
        <v>26.074074074171897</v>
      </c>
      <c r="L8" s="10">
        <f t="shared" ref="L8:L21" si="3">AVERAGE(F7:F8)*(C8)/27</f>
        <v>325.0806946550033</v>
      </c>
      <c r="M8" s="10">
        <f t="shared" ref="M8:M21" si="4">AVERAGE(G7:G8)*(C8)/27</f>
        <v>0</v>
      </c>
      <c r="N8" s="10">
        <f t="shared" ref="N8:N21" si="5">AVERAGE(H7:H8)*(C8)/27</f>
        <v>0</v>
      </c>
      <c r="O8" s="10">
        <f t="shared" ref="O8:O21" si="6">AVERAGE(I7:I8)*(C8)/27</f>
        <v>0</v>
      </c>
      <c r="P8" s="143">
        <f>J8*P5+P7</f>
        <v>131.4311111116042</v>
      </c>
      <c r="Q8" s="10">
        <f t="shared" ref="Q8:Q21" si="7">(L8-(N8*$S$5)-(O8*$T$5))*$Q$5+Q7</f>
        <v>406.35086831875412</v>
      </c>
      <c r="R8" s="10">
        <f>M8*R5+R7</f>
        <v>0</v>
      </c>
      <c r="S8" s="10">
        <f>N8*S5+S7</f>
        <v>0</v>
      </c>
      <c r="T8" s="11">
        <f>O8*T5+T7</f>
        <v>0</v>
      </c>
      <c r="U8" s="132">
        <f>(J8-K8-(L8-(N8*$S$5)-(O8*$T$5))*$Q$5+U7)</f>
        <v>-300.99383128132183</v>
      </c>
      <c r="V8" s="11"/>
    </row>
    <row r="9" spans="1:33" ht="12.75" customHeight="1" x14ac:dyDescent="0.2">
      <c r="A9" s="131" t="s">
        <v>111</v>
      </c>
      <c r="B9" s="121">
        <v>7065</v>
      </c>
      <c r="C9" s="121">
        <f t="shared" si="0"/>
        <v>14.999999999929969</v>
      </c>
      <c r="D9" s="151">
        <v>350.96</v>
      </c>
      <c r="E9" s="152">
        <v>22</v>
      </c>
      <c r="F9" s="152">
        <v>125.86</v>
      </c>
      <c r="G9" s="121">
        <v>0</v>
      </c>
      <c r="H9" s="121">
        <v>0</v>
      </c>
      <c r="I9" s="139">
        <v>0</v>
      </c>
      <c r="J9" s="10">
        <f t="shared" si="1"/>
        <v>124.96944444386099</v>
      </c>
      <c r="K9" s="10">
        <f t="shared" si="2"/>
        <v>12.22222222216516</v>
      </c>
      <c r="L9" s="10">
        <f t="shared" si="3"/>
        <v>126.77222222163036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43">
        <f>J9*P5+P8</f>
        <v>256.40055555546519</v>
      </c>
      <c r="Q9" s="10">
        <f t="shared" si="7"/>
        <v>564.81614609579208</v>
      </c>
      <c r="R9" s="10">
        <f>M9*R5+R8</f>
        <v>0</v>
      </c>
      <c r="S9" s="10">
        <f>N9*S5+S8</f>
        <v>0</v>
      </c>
      <c r="T9" s="11">
        <f>O9*T5+T8</f>
        <v>0</v>
      </c>
      <c r="U9" s="132">
        <f t="shared" ref="U9:U21" si="8">(J9-K9-(L9-(N9*$S$5)-(O9*$T$5))*$Q$5+U8)</f>
        <v>-346.71188683666395</v>
      </c>
      <c r="V9" s="11"/>
    </row>
    <row r="10" spans="1:33" ht="12.75" customHeight="1" thickBot="1" x14ac:dyDescent="0.25">
      <c r="A10" s="131" t="s">
        <v>112</v>
      </c>
      <c r="B10" s="122">
        <v>7076.0000000001901</v>
      </c>
      <c r="C10" s="122">
        <f t="shared" si="0"/>
        <v>11.000000000190084</v>
      </c>
      <c r="D10" s="153">
        <v>456.58</v>
      </c>
      <c r="E10" s="154">
        <v>11</v>
      </c>
      <c r="F10" s="154">
        <v>115.39</v>
      </c>
      <c r="G10" s="122">
        <v>0</v>
      </c>
      <c r="H10" s="122">
        <v>0</v>
      </c>
      <c r="I10" s="140">
        <v>0</v>
      </c>
      <c r="J10" s="11">
        <f t="shared" si="1"/>
        <v>164.49888889173147</v>
      </c>
      <c r="K10" s="11">
        <f t="shared" si="2"/>
        <v>6.7222222223383845</v>
      </c>
      <c r="L10" s="11">
        <f t="shared" si="3"/>
        <v>49.143518519367731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44">
        <f>J10*P5+P9</f>
        <v>420.89944444719663</v>
      </c>
      <c r="Q10" s="10">
        <f t="shared" si="7"/>
        <v>626.24554424500172</v>
      </c>
      <c r="R10" s="11">
        <f>M10*R5+R9</f>
        <v>0</v>
      </c>
      <c r="S10" s="11">
        <f>N10*S5+S9</f>
        <v>0</v>
      </c>
      <c r="T10" s="11">
        <f>O10*T5+T9</f>
        <v>0</v>
      </c>
      <c r="U10" s="132">
        <f t="shared" si="8"/>
        <v>-250.36461831648052</v>
      </c>
      <c r="V10" s="11"/>
    </row>
    <row r="11" spans="1:33" ht="12.75" customHeight="1" thickBot="1" x14ac:dyDescent="0.25">
      <c r="A11" s="131" t="s">
        <v>113</v>
      </c>
      <c r="B11" s="122">
        <v>7090.00000000001</v>
      </c>
      <c r="C11" s="122">
        <f t="shared" si="0"/>
        <v>13.99999999981992</v>
      </c>
      <c r="D11" s="153">
        <v>653.21</v>
      </c>
      <c r="E11" s="154">
        <v>0</v>
      </c>
      <c r="F11" s="154">
        <v>98.6</v>
      </c>
      <c r="G11" s="122">
        <v>0</v>
      </c>
      <c r="H11" s="122">
        <v>0</v>
      </c>
      <c r="I11" s="140">
        <v>0</v>
      </c>
      <c r="J11" s="11">
        <f t="shared" si="1"/>
        <v>287.7233333296324</v>
      </c>
      <c r="K11" s="11">
        <f t="shared" si="2"/>
        <v>2.851851851815169</v>
      </c>
      <c r="L11" s="11">
        <f t="shared" si="3"/>
        <v>55.478888888175277</v>
      </c>
      <c r="M11" s="10">
        <f t="shared" si="4"/>
        <v>0</v>
      </c>
      <c r="N11" s="11">
        <f t="shared" si="5"/>
        <v>0</v>
      </c>
      <c r="O11" s="11">
        <f t="shared" si="6"/>
        <v>0</v>
      </c>
      <c r="P11" s="144">
        <f>J11*P5+P10</f>
        <v>708.62277777682903</v>
      </c>
      <c r="Q11" s="10">
        <f t="shared" si="7"/>
        <v>695.59415535522078</v>
      </c>
      <c r="R11" s="11">
        <f>M11*R5+R10</f>
        <v>0</v>
      </c>
      <c r="S11" s="11">
        <f>N11*S5+S10</f>
        <v>0</v>
      </c>
      <c r="T11" s="11">
        <f>O11*T5+T10</f>
        <v>0</v>
      </c>
      <c r="U11" s="137">
        <f t="shared" si="8"/>
        <v>-34.841747948882414</v>
      </c>
      <c r="V11" s="11"/>
      <c r="W11" s="17" t="s">
        <v>36</v>
      </c>
      <c r="X11" s="18"/>
      <c r="Y11" s="19"/>
    </row>
    <row r="12" spans="1:33" ht="12.75" customHeight="1" x14ac:dyDescent="0.2">
      <c r="A12" s="126" t="s">
        <v>114</v>
      </c>
      <c r="B12" s="146">
        <v>7149.9999999971496</v>
      </c>
      <c r="C12" s="146">
        <f t="shared" si="0"/>
        <v>59.999999997139639</v>
      </c>
      <c r="D12" s="155">
        <v>631.32000000000005</v>
      </c>
      <c r="E12" s="156">
        <v>0</v>
      </c>
      <c r="F12" s="156">
        <v>117.73</v>
      </c>
      <c r="G12" s="146">
        <v>0</v>
      </c>
      <c r="H12" s="146">
        <v>0</v>
      </c>
      <c r="I12" s="147">
        <v>0</v>
      </c>
      <c r="J12" s="129">
        <f t="shared" si="1"/>
        <v>1427.2555554875146</v>
      </c>
      <c r="K12" s="129">
        <f t="shared" si="2"/>
        <v>0</v>
      </c>
      <c r="L12" s="129">
        <f t="shared" si="3"/>
        <v>240.36666665520772</v>
      </c>
      <c r="M12" s="128">
        <f t="shared" si="4"/>
        <v>0</v>
      </c>
      <c r="N12" s="129">
        <f t="shared" si="5"/>
        <v>0</v>
      </c>
      <c r="O12" s="129">
        <f t="shared" si="6"/>
        <v>0</v>
      </c>
      <c r="P12" s="148">
        <f>J12*P5+P11</f>
        <v>2135.8783332643434</v>
      </c>
      <c r="Q12" s="128">
        <f t="shared" si="7"/>
        <v>996.0524886742304</v>
      </c>
      <c r="R12" s="129">
        <f>M12*R5+R11</f>
        <v>0</v>
      </c>
      <c r="S12" s="129">
        <f>N12*S5+S11</f>
        <v>0</v>
      </c>
      <c r="T12" s="129">
        <f>O12*T5+T11</f>
        <v>0</v>
      </c>
      <c r="U12" s="132">
        <f t="shared" si="8"/>
        <v>1091.9554742196226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1" t="s">
        <v>115</v>
      </c>
      <c r="B13" s="122">
        <v>7201.99999999999</v>
      </c>
      <c r="C13" s="122">
        <f t="shared" si="0"/>
        <v>52.000000002840352</v>
      </c>
      <c r="D13" s="153">
        <v>660.9</v>
      </c>
      <c r="E13" s="154">
        <v>0</v>
      </c>
      <c r="F13" s="157">
        <v>106.09</v>
      </c>
      <c r="G13" s="122">
        <v>0</v>
      </c>
      <c r="H13" s="122">
        <v>0</v>
      </c>
      <c r="I13" s="140">
        <v>0</v>
      </c>
      <c r="J13" s="11">
        <f t="shared" si="1"/>
        <v>1244.3600000679696</v>
      </c>
      <c r="K13" s="11">
        <f t="shared" si="2"/>
        <v>0</v>
      </c>
      <c r="L13" s="11">
        <f t="shared" si="3"/>
        <v>215.5303703821431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44">
        <f>J13*P5+P12</f>
        <v>3380.2383333323132</v>
      </c>
      <c r="Q13" s="10">
        <f t="shared" si="7"/>
        <v>1265.4654516519092</v>
      </c>
      <c r="R13" s="11">
        <f>M13*R5+R12</f>
        <v>0</v>
      </c>
      <c r="S13" s="11">
        <f>N13*S5+S12</f>
        <v>0</v>
      </c>
      <c r="T13" s="11">
        <f>O13*T5+T12</f>
        <v>0</v>
      </c>
      <c r="U13" s="132">
        <f t="shared" si="8"/>
        <v>2066.9025113099133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1" t="s">
        <v>116</v>
      </c>
      <c r="B14" s="122">
        <v>7211.99999999993</v>
      </c>
      <c r="C14" s="122">
        <f t="shared" si="0"/>
        <v>9.9999999999399733</v>
      </c>
      <c r="D14" s="153">
        <v>497.61</v>
      </c>
      <c r="E14" s="154">
        <v>0</v>
      </c>
      <c r="F14" s="157">
        <v>107.69</v>
      </c>
      <c r="G14" s="122">
        <v>0</v>
      </c>
      <c r="H14" s="122">
        <v>0</v>
      </c>
      <c r="I14" s="140">
        <v>0</v>
      </c>
      <c r="J14" s="11">
        <f t="shared" si="1"/>
        <v>214.53888888760108</v>
      </c>
      <c r="K14" s="11">
        <f t="shared" si="2"/>
        <v>0</v>
      </c>
      <c r="L14" s="11">
        <f t="shared" si="3"/>
        <v>39.588888888651255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44">
        <f>J14*P5+P13</f>
        <v>3594.7772222199142</v>
      </c>
      <c r="Q14" s="10">
        <f t="shared" si="7"/>
        <v>1314.9515627627234</v>
      </c>
      <c r="R14" s="11">
        <f>M14*R5+R13</f>
        <v>0</v>
      </c>
      <c r="S14" s="11">
        <f>N14*S5+S13</f>
        <v>0</v>
      </c>
      <c r="T14" s="11">
        <f>O14*T5+T13</f>
        <v>0</v>
      </c>
      <c r="U14" s="132">
        <f t="shared" si="8"/>
        <v>2231.9552890867003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1" t="s">
        <v>117</v>
      </c>
      <c r="B15" s="122">
        <v>7226.00000000002</v>
      </c>
      <c r="C15" s="122">
        <f t="shared" si="0"/>
        <v>14.00000000009004</v>
      </c>
      <c r="D15" s="153">
        <v>486.31</v>
      </c>
      <c r="E15" s="154">
        <v>0</v>
      </c>
      <c r="F15" s="157">
        <v>111.72</v>
      </c>
      <c r="G15" s="122">
        <v>0</v>
      </c>
      <c r="H15" s="122">
        <v>0</v>
      </c>
      <c r="I15" s="140">
        <v>0</v>
      </c>
      <c r="J15" s="11">
        <f t="shared" si="1"/>
        <v>255.09037037201099</v>
      </c>
      <c r="K15" s="11">
        <f t="shared" si="2"/>
        <v>0</v>
      </c>
      <c r="L15" s="11">
        <f t="shared" si="3"/>
        <v>56.884074074439923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44">
        <f>J15*P5+P14</f>
        <v>3849.8675925919251</v>
      </c>
      <c r="Q15" s="10">
        <f t="shared" si="7"/>
        <v>1386.0566553557733</v>
      </c>
      <c r="R15" s="11">
        <f>M15*R5+R14</f>
        <v>0</v>
      </c>
      <c r="S15" s="11">
        <f>N15*S5+S14</f>
        <v>0</v>
      </c>
      <c r="T15" s="11">
        <f>O15*T5+T14</f>
        <v>0</v>
      </c>
      <c r="U15" s="132">
        <f t="shared" si="8"/>
        <v>2415.9405668656614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3" t="s">
        <v>118</v>
      </c>
      <c r="B16" s="134">
        <v>7236.00000000001</v>
      </c>
      <c r="C16" s="134">
        <f t="shared" si="0"/>
        <v>9.9999999999899956</v>
      </c>
      <c r="D16" s="158">
        <v>6662.64</v>
      </c>
      <c r="E16" s="159">
        <v>0</v>
      </c>
      <c r="F16" s="160">
        <v>111.89</v>
      </c>
      <c r="G16" s="134">
        <v>0</v>
      </c>
      <c r="H16" s="134">
        <v>0</v>
      </c>
      <c r="I16" s="141">
        <v>0</v>
      </c>
      <c r="J16" s="135">
        <f t="shared" si="1"/>
        <v>1323.8796296283053</v>
      </c>
      <c r="K16" s="135">
        <f t="shared" si="2"/>
        <v>0</v>
      </c>
      <c r="L16" s="135">
        <f t="shared" si="3"/>
        <v>41.409259259217833</v>
      </c>
      <c r="M16" s="136">
        <f t="shared" si="4"/>
        <v>0</v>
      </c>
      <c r="N16" s="135">
        <f t="shared" si="5"/>
        <v>0</v>
      </c>
      <c r="O16" s="135">
        <f t="shared" si="6"/>
        <v>0</v>
      </c>
      <c r="P16" s="145">
        <f>J16*P5+P15</f>
        <v>5173.7472222202305</v>
      </c>
      <c r="Q16" s="136">
        <f t="shared" si="7"/>
        <v>1437.8182294297956</v>
      </c>
      <c r="R16" s="135">
        <f>M16*R5+R15</f>
        <v>0</v>
      </c>
      <c r="S16" s="135">
        <f>N16*S5+S15</f>
        <v>0</v>
      </c>
      <c r="T16" s="135">
        <f>O16*T5+T15</f>
        <v>0</v>
      </c>
      <c r="U16" s="137">
        <f t="shared" si="8"/>
        <v>3688.0586224199442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31" t="s">
        <v>119</v>
      </c>
      <c r="B17" s="122">
        <v>7271.00000000004</v>
      </c>
      <c r="C17" s="122">
        <f t="shared" si="0"/>
        <v>35.000000000030013</v>
      </c>
      <c r="D17" s="153">
        <v>656.22</v>
      </c>
      <c r="E17" s="154">
        <v>0</v>
      </c>
      <c r="F17" s="157">
        <v>108.19</v>
      </c>
      <c r="G17" s="122">
        <v>0</v>
      </c>
      <c r="H17" s="122">
        <v>0</v>
      </c>
      <c r="I17" s="140">
        <v>0</v>
      </c>
      <c r="J17" s="11">
        <f t="shared" si="1"/>
        <v>4743.7055555596235</v>
      </c>
      <c r="K17" s="11">
        <f t="shared" si="2"/>
        <v>0</v>
      </c>
      <c r="L17" s="11">
        <f t="shared" si="3"/>
        <v>142.64444444456674</v>
      </c>
      <c r="M17" s="10">
        <f t="shared" si="4"/>
        <v>0</v>
      </c>
      <c r="N17" s="11">
        <f t="shared" si="5"/>
        <v>0</v>
      </c>
      <c r="O17" s="11">
        <f t="shared" si="6"/>
        <v>0</v>
      </c>
      <c r="P17" s="144">
        <f>J17*P5+P16</f>
        <v>9917.4527777798539</v>
      </c>
      <c r="Q17" s="10">
        <f t="shared" si="7"/>
        <v>1616.123784985504</v>
      </c>
      <c r="R17" s="11">
        <f>M17*R5+R16</f>
        <v>0</v>
      </c>
      <c r="S17" s="11">
        <f>N17*S5+S16</f>
        <v>0</v>
      </c>
      <c r="T17" s="11">
        <f>O17*T5+T16</f>
        <v>0</v>
      </c>
      <c r="U17" s="132">
        <f t="shared" si="8"/>
        <v>8253.4586224238592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1" t="s">
        <v>120</v>
      </c>
      <c r="B18" s="122">
        <v>7285</v>
      </c>
      <c r="C18" s="122">
        <f t="shared" si="0"/>
        <v>13.999999999959982</v>
      </c>
      <c r="D18" s="153">
        <v>380.76</v>
      </c>
      <c r="E18" s="154">
        <v>0</v>
      </c>
      <c r="F18" s="157">
        <v>109.55</v>
      </c>
      <c r="G18" s="122">
        <v>0</v>
      </c>
      <c r="H18" s="122">
        <v>0</v>
      </c>
      <c r="I18" s="140">
        <v>0</v>
      </c>
      <c r="J18" s="11">
        <f t="shared" si="1"/>
        <v>268.84666666589823</v>
      </c>
      <c r="K18" s="11">
        <f t="shared" si="2"/>
        <v>0</v>
      </c>
      <c r="L18" s="11">
        <f t="shared" si="3"/>
        <v>56.451111110949753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44">
        <f>J18*P5+P17</f>
        <v>10186.299444445753</v>
      </c>
      <c r="Q18" s="10">
        <f t="shared" si="7"/>
        <v>1686.6876738741912</v>
      </c>
      <c r="R18" s="11">
        <f>M18*R5+R17</f>
        <v>0</v>
      </c>
      <c r="S18" s="11">
        <f>N18*S5+S17</f>
        <v>0</v>
      </c>
      <c r="T18" s="11">
        <f>O18*T5+T17</f>
        <v>0</v>
      </c>
      <c r="U18" s="132">
        <f t="shared" si="8"/>
        <v>8451.7414002010701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1" t="s">
        <v>121</v>
      </c>
      <c r="B19" s="122">
        <v>7295.00000000003</v>
      </c>
      <c r="C19" s="122">
        <f t="shared" si="0"/>
        <v>10.000000000030013</v>
      </c>
      <c r="D19" s="153">
        <v>276.83999999999997</v>
      </c>
      <c r="E19" s="154">
        <v>0</v>
      </c>
      <c r="F19" s="157">
        <v>117.39</v>
      </c>
      <c r="G19" s="122">
        <v>0</v>
      </c>
      <c r="H19" s="122">
        <v>0</v>
      </c>
      <c r="I19" s="140">
        <v>0</v>
      </c>
      <c r="J19" s="11">
        <f t="shared" si="1"/>
        <v>121.77777777814326</v>
      </c>
      <c r="K19" s="11">
        <f t="shared" si="2"/>
        <v>0</v>
      </c>
      <c r="L19" s="11">
        <f t="shared" si="3"/>
        <v>42.025925926052061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44">
        <f>J19*P5+P18</f>
        <v>10308.077222223896</v>
      </c>
      <c r="Q19" s="10">
        <f t="shared" si="7"/>
        <v>1739.2200812817564</v>
      </c>
      <c r="R19" s="11">
        <f>M19*R5+R18</f>
        <v>0</v>
      </c>
      <c r="S19" s="11">
        <f>N19*S5+S18</f>
        <v>0</v>
      </c>
      <c r="T19" s="11">
        <f>O19*T5+T18</f>
        <v>0</v>
      </c>
      <c r="U19" s="132">
        <f t="shared" si="8"/>
        <v>8520.9867705716479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1" t="s">
        <v>122</v>
      </c>
      <c r="B20" s="122">
        <v>7311.0000000001201</v>
      </c>
      <c r="C20" s="122">
        <f t="shared" si="0"/>
        <v>16.00000000009004</v>
      </c>
      <c r="D20" s="153">
        <v>3.3090313413158601</v>
      </c>
      <c r="E20" s="154">
        <v>0</v>
      </c>
      <c r="F20" s="157">
        <v>319.39</v>
      </c>
      <c r="G20" s="122">
        <v>0</v>
      </c>
      <c r="H20" s="122">
        <v>0</v>
      </c>
      <c r="I20" s="140">
        <v>0</v>
      </c>
      <c r="J20" s="11">
        <f t="shared" si="1"/>
        <v>83.007120397894042</v>
      </c>
      <c r="K20" s="11">
        <f t="shared" si="2"/>
        <v>0</v>
      </c>
      <c r="L20" s="11">
        <f t="shared" si="3"/>
        <v>129.41629629702459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44">
        <f>J20*P5+P19</f>
        <v>10391.084342621789</v>
      </c>
      <c r="Q20" s="10">
        <f t="shared" si="7"/>
        <v>1900.9904516530371</v>
      </c>
      <c r="R20" s="11">
        <f>M20*R5+R19</f>
        <v>0</v>
      </c>
      <c r="S20" s="11">
        <f>N20*S5+S19</f>
        <v>0</v>
      </c>
      <c r="T20" s="11">
        <f>O20*T5+T19</f>
        <v>0</v>
      </c>
      <c r="U20" s="132">
        <f t="shared" si="8"/>
        <v>8442.2235205982615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33" t="s">
        <v>123</v>
      </c>
      <c r="B21" s="134">
        <v>7322.99999999995</v>
      </c>
      <c r="C21" s="134">
        <f t="shared" si="0"/>
        <v>11.999999999829924</v>
      </c>
      <c r="D21" s="158">
        <v>3.7441367755054702</v>
      </c>
      <c r="E21" s="159">
        <v>0</v>
      </c>
      <c r="F21" s="160">
        <v>222.1</v>
      </c>
      <c r="G21" s="134">
        <v>0</v>
      </c>
      <c r="H21" s="134">
        <v>0</v>
      </c>
      <c r="I21" s="141">
        <v>0</v>
      </c>
      <c r="J21" s="135">
        <f t="shared" si="1"/>
        <v>1.5673706926047482</v>
      </c>
      <c r="K21" s="135">
        <f t="shared" si="2"/>
        <v>0</v>
      </c>
      <c r="L21" s="135">
        <f t="shared" si="3"/>
        <v>120.33111110940565</v>
      </c>
      <c r="M21" s="136">
        <f t="shared" si="4"/>
        <v>0</v>
      </c>
      <c r="N21" s="135">
        <f t="shared" si="5"/>
        <v>0</v>
      </c>
      <c r="O21" s="135">
        <f t="shared" si="6"/>
        <v>0</v>
      </c>
      <c r="P21" s="145">
        <f>J21*P5+P20</f>
        <v>10392.651713314393</v>
      </c>
      <c r="Q21" s="136">
        <f t="shared" si="7"/>
        <v>2051.4043405397942</v>
      </c>
      <c r="R21" s="135">
        <f>M21*R5+R20</f>
        <v>0</v>
      </c>
      <c r="S21" s="135">
        <f>N21*S5+S20</f>
        <v>0</v>
      </c>
      <c r="T21" s="135">
        <f>O21*T5+T20</f>
        <v>0</v>
      </c>
      <c r="U21" s="137">
        <f t="shared" si="8"/>
        <v>8293.3770024041096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64" t="s">
        <v>137</v>
      </c>
      <c r="I23" s="12"/>
      <c r="J23" s="13">
        <f>SUM(J7:J22)</f>
        <v>10392.651713314393</v>
      </c>
      <c r="K23" s="13">
        <f t="shared" ref="K23:O23" si="9">SUM(K7:K22)</f>
        <v>47.870370370490605</v>
      </c>
      <c r="L23" s="13">
        <f t="shared" si="9"/>
        <v>1641.1234724318354</v>
      </c>
      <c r="M23" s="13">
        <f t="shared" si="9"/>
        <v>0</v>
      </c>
      <c r="N23" s="13">
        <f t="shared" si="9"/>
        <v>0</v>
      </c>
      <c r="O23" s="13">
        <f t="shared" si="9"/>
        <v>0</v>
      </c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5" t="s">
        <v>92</v>
      </c>
      <c r="E1" s="166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7" t="s">
        <v>10</v>
      </c>
      <c r="C17" s="167"/>
      <c r="D17" s="168">
        <f>D16+E16</f>
        <v>0</v>
      </c>
      <c r="E17" s="169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CTH VV Pond Stage 1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2020-04-27T21:55:32Z</dcterms:modified>
</cp:coreProperties>
</file>