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7525932C-93DF-4C8C-9D39-2B69940FFED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Old HWY 29 Stage 6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5" l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C17" i="5"/>
  <c r="C12" i="5"/>
  <c r="C13" i="5"/>
  <c r="C8" i="5" l="1"/>
  <c r="K8" i="5" s="1"/>
  <c r="C9" i="5"/>
  <c r="C10" i="5"/>
  <c r="C11" i="5"/>
  <c r="K11" i="5" s="1"/>
  <c r="K12" i="5"/>
  <c r="L12" i="5"/>
  <c r="J13" i="5"/>
  <c r="C14" i="5"/>
  <c r="M14" i="5" s="1"/>
  <c r="C15" i="5"/>
  <c r="M15" i="5" s="1"/>
  <c r="C16" i="5"/>
  <c r="C18" i="5"/>
  <c r="K18" i="5" s="1"/>
  <c r="C19" i="5"/>
  <c r="L19" i="5" s="1"/>
  <c r="C20" i="5"/>
  <c r="L20" i="5" s="1"/>
  <c r="J20" i="5"/>
  <c r="C21" i="5"/>
  <c r="M21" i="5" s="1"/>
  <c r="C22" i="5"/>
  <c r="M22" i="5" s="1"/>
  <c r="J22" i="5"/>
  <c r="N22" i="5"/>
  <c r="O22" i="5"/>
  <c r="C23" i="5"/>
  <c r="C24" i="5"/>
  <c r="C25" i="5"/>
  <c r="C26" i="5"/>
  <c r="K26" i="5" s="1"/>
  <c r="C27" i="5"/>
  <c r="L27" i="5" s="1"/>
  <c r="K27" i="5"/>
  <c r="C28" i="5"/>
  <c r="K28" i="5" s="1"/>
  <c r="J28" i="5"/>
  <c r="C29" i="5"/>
  <c r="M29" i="5" s="1"/>
  <c r="C30" i="5"/>
  <c r="M30" i="5" s="1"/>
  <c r="L30" i="5"/>
  <c r="C31" i="5"/>
  <c r="C32" i="5"/>
  <c r="C33" i="5"/>
  <c r="J33" i="5" s="1"/>
  <c r="K33" i="5"/>
  <c r="C34" i="5"/>
  <c r="L34" i="5"/>
  <c r="K19" i="5" l="1"/>
  <c r="O8" i="5"/>
  <c r="O29" i="5"/>
  <c r="L13" i="5"/>
  <c r="L29" i="5"/>
  <c r="J18" i="5"/>
  <c r="K13" i="5"/>
  <c r="K29" i="5"/>
  <c r="J29" i="5"/>
  <c r="L15" i="5"/>
  <c r="L21" i="5"/>
  <c r="J15" i="5"/>
  <c r="L14" i="5"/>
  <c r="N8" i="5"/>
  <c r="S8" i="5" s="1"/>
  <c r="J26" i="5"/>
  <c r="L22" i="5"/>
  <c r="O15" i="5"/>
  <c r="N15" i="5"/>
  <c r="J11" i="5"/>
  <c r="L8" i="5"/>
  <c r="K32" i="5"/>
  <c r="M32" i="5"/>
  <c r="N28" i="5"/>
  <c r="L25" i="5"/>
  <c r="M25" i="5"/>
  <c r="L17" i="5"/>
  <c r="M17" i="5"/>
  <c r="M34" i="5"/>
  <c r="N30" i="5"/>
  <c r="N21" i="5"/>
  <c r="N14" i="5"/>
  <c r="J9" i="5"/>
  <c r="M9" i="5"/>
  <c r="O28" i="5"/>
  <c r="M28" i="5"/>
  <c r="M26" i="5"/>
  <c r="M18" i="5"/>
  <c r="L33" i="5"/>
  <c r="M33" i="5"/>
  <c r="K30" i="5"/>
  <c r="K25" i="5"/>
  <c r="K21" i="5"/>
  <c r="K17" i="5"/>
  <c r="K14" i="5"/>
  <c r="O13" i="5"/>
  <c r="M13" i="5"/>
  <c r="O20" i="5"/>
  <c r="M20" i="5"/>
  <c r="J32" i="5"/>
  <c r="J30" i="5"/>
  <c r="J25" i="5"/>
  <c r="K22" i="5"/>
  <c r="J21" i="5"/>
  <c r="J17" i="5"/>
  <c r="K15" i="5"/>
  <c r="J14" i="5"/>
  <c r="K34" i="5"/>
  <c r="J31" i="5"/>
  <c r="M31" i="5"/>
  <c r="N19" i="5"/>
  <c r="M19" i="5"/>
  <c r="N13" i="5"/>
  <c r="L11" i="5"/>
  <c r="M11" i="5"/>
  <c r="N27" i="5"/>
  <c r="M27" i="5"/>
  <c r="K24" i="5"/>
  <c r="M24" i="5"/>
  <c r="N20" i="5"/>
  <c r="J34" i="5"/>
  <c r="O30" i="5"/>
  <c r="N29" i="5"/>
  <c r="L28" i="5"/>
  <c r="L26" i="5"/>
  <c r="J23" i="5"/>
  <c r="M23" i="5"/>
  <c r="O21" i="5"/>
  <c r="L18" i="5"/>
  <c r="J16" i="5"/>
  <c r="M16" i="5"/>
  <c r="O14" i="5"/>
  <c r="N12" i="5"/>
  <c r="M12" i="5"/>
  <c r="K10" i="5"/>
  <c r="M10" i="5"/>
  <c r="J8" i="5"/>
  <c r="M8" i="5"/>
  <c r="J24" i="5"/>
  <c r="J10" i="5"/>
  <c r="O31" i="5"/>
  <c r="O23" i="5"/>
  <c r="O16" i="5"/>
  <c r="O9" i="5"/>
  <c r="T8" i="5"/>
  <c r="O32" i="5"/>
  <c r="N31" i="5"/>
  <c r="J27" i="5"/>
  <c r="O24" i="5"/>
  <c r="N23" i="5"/>
  <c r="K20" i="5"/>
  <c r="J19" i="5"/>
  <c r="N16" i="5"/>
  <c r="J12" i="5"/>
  <c r="O10" i="5"/>
  <c r="N9" i="5"/>
  <c r="O25" i="5"/>
  <c r="N24" i="5"/>
  <c r="O17" i="5"/>
  <c r="O11" i="5"/>
  <c r="N10" i="5"/>
  <c r="N33" i="5"/>
  <c r="L31" i="5"/>
  <c r="N25" i="5"/>
  <c r="O18" i="5"/>
  <c r="N17" i="5"/>
  <c r="L16" i="5"/>
  <c r="N11" i="5"/>
  <c r="L9" i="5"/>
  <c r="N32" i="5"/>
  <c r="O26" i="5"/>
  <c r="L23" i="5"/>
  <c r="N34" i="5"/>
  <c r="L32" i="5"/>
  <c r="K31" i="5"/>
  <c r="O27" i="5"/>
  <c r="N26" i="5"/>
  <c r="L24" i="5"/>
  <c r="K23" i="5"/>
  <c r="O19" i="5"/>
  <c r="N18" i="5"/>
  <c r="K16" i="5"/>
  <c r="O12" i="5"/>
  <c r="L10" i="5"/>
  <c r="K9" i="5"/>
  <c r="O33" i="5"/>
  <c r="O34" i="5"/>
  <c r="B29" i="1"/>
  <c r="P8" i="5" l="1"/>
  <c r="P9" i="5" s="1"/>
  <c r="Q8" i="5"/>
  <c r="Q9" i="5" s="1"/>
  <c r="Q10" i="5" s="1"/>
  <c r="Q11" i="5" s="1"/>
  <c r="R12" i="5"/>
  <c r="P12" i="5"/>
  <c r="K36" i="5"/>
  <c r="O36" i="5"/>
  <c r="L36" i="5"/>
  <c r="J36" i="5"/>
  <c r="M36" i="5"/>
  <c r="R8" i="5"/>
  <c r="R9" i="5" s="1"/>
  <c r="R10" i="5" s="1"/>
  <c r="R11" i="5" s="1"/>
  <c r="S9" i="5"/>
  <c r="S10" i="5" s="1"/>
  <c r="S11" i="5" s="1"/>
  <c r="N36" i="5"/>
  <c r="T9" i="5"/>
  <c r="T10" i="5" s="1"/>
  <c r="T11" i="5" s="1"/>
  <c r="P10" i="5"/>
  <c r="P11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R13" i="5" l="1"/>
  <c r="R14" i="5" s="1"/>
  <c r="R15" i="5" s="1"/>
  <c r="R16" i="5" s="1"/>
  <c r="Q12" i="5"/>
  <c r="Q13" i="5" s="1"/>
  <c r="Q14" i="5" s="1"/>
  <c r="Q15" i="5" s="1"/>
  <c r="Q16" i="5" s="1"/>
  <c r="T12" i="5"/>
  <c r="T13" i="5" s="1"/>
  <c r="T14" i="5" s="1"/>
  <c r="T15" i="5" s="1"/>
  <c r="T16" i="5" s="1"/>
  <c r="P13" i="5"/>
  <c r="P14" i="5" s="1"/>
  <c r="P15" i="5" s="1"/>
  <c r="P16" i="5" s="1"/>
  <c r="S12" i="5"/>
  <c r="S13" i="5" s="1"/>
  <c r="S14" i="5" s="1"/>
  <c r="S15" i="5" s="1"/>
  <c r="S16" i="5" s="1"/>
  <c r="S13" i="1"/>
  <c r="S16" i="1" s="1"/>
  <c r="D17" i="1"/>
  <c r="T17" i="5" l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S17" i="5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Q17" i="5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P17" i="5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R17" i="5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</calcChain>
</file>

<file path=xl/sharedStrings.xml><?xml version="1.0" encoding="utf-8"?>
<sst xmlns="http://schemas.openxmlformats.org/spreadsheetml/2006/main" count="303" uniqueCount="155">
  <si>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</si>
  <si>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</si>
  <si>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</si>
  <si>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</si>
  <si>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</si>
  <si>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</si>
  <si>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</si>
  <si>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</si>
  <si>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</si>
  <si>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</si>
  <si>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</si>
  <si>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</si>
  <si>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</si>
  <si>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</si>
  <si>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</si>
  <si>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</si>
  <si>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</si>
  <si>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</si>
  <si>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</si>
  <si>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</si>
  <si>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</si>
  <si>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</si>
  <si>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</si>
  <si>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</si>
  <si>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</si>
  <si>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</si>
  <si>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</si>
  <si>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</si>
  <si>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</si>
  <si>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</si>
  <si>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</si>
  <si>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</si>
  <si>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</si>
  <si>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</si>
  <si>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</si>
  <si>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</si>
  <si>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</si>
  <si>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</si>
  <si>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</si>
  <si>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</si>
  <si>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</si>
  <si>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</si>
  <si>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</si>
  <si>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</si>
  <si>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</si>
  <si>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</si>
  <si>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</si>
  <si>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</si>
  <si>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</si>
  <si>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</si>
  <si>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</si>
  <si>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</si>
  <si>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</si>
  <si>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</si>
  <si>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</si>
  <si>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</si>
  <si>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</si>
  <si>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</si>
  <si>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</si>
  <si>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</si>
  <si>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</si>
  <si>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</si>
  <si>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</si>
  <si>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</si>
  <si>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</si>
  <si>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</si>
  <si>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</si>
  <si>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</si>
  <si>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</si>
  <si>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</si>
  <si>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</si>
  <si>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</si>
  <si>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</si>
  <si>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</si>
  <si>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</si>
  <si>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</si>
  <si>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</si>
  <si>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</si>
  <si>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</si>
  <si>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</si>
  <si>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</si>
  <si>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</si>
  <si>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</si>
  <si>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</si>
  <si>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</si>
  <si>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</si>
  <si>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</si>
  <si>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</si>
  <si>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</si>
  <si>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</si>
  <si>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</si>
  <si>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</si>
  <si>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</si>
  <si>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</si>
  <si>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</si>
  <si>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</si>
  <si>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</si>
  <si>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</si>
  <si>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</si>
  <si>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</si>
  <si>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</si>
  <si>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</si>
  <si>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</si>
  <si>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</si>
  <si>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</si>
  <si>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</si>
  <si>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</si>
  <si>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</si>
  <si>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</si>
  <si>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100+00</t>
  </si>
  <si>
    <t>100+50</t>
  </si>
  <si>
    <t>101+00</t>
  </si>
  <si>
    <t>101+50</t>
  </si>
  <si>
    <t>102+00</t>
  </si>
  <si>
    <t>102+50</t>
  </si>
  <si>
    <t>103+00</t>
  </si>
  <si>
    <t>103+50</t>
  </si>
  <si>
    <t>104+00</t>
  </si>
  <si>
    <t>104+50</t>
  </si>
  <si>
    <t>105+00</t>
  </si>
  <si>
    <t>105+50</t>
  </si>
  <si>
    <t>106+00</t>
  </si>
  <si>
    <t>106+50</t>
  </si>
  <si>
    <t>107+00</t>
  </si>
  <si>
    <t>107+50</t>
  </si>
  <si>
    <t>108+00</t>
  </si>
  <si>
    <t>108+50</t>
  </si>
  <si>
    <t>109+00</t>
  </si>
  <si>
    <t>109+50</t>
  </si>
  <si>
    <t>110+00</t>
  </si>
  <si>
    <t>110+50</t>
  </si>
  <si>
    <t>111+00</t>
  </si>
  <si>
    <t>111+50</t>
  </si>
  <si>
    <t>112+00</t>
  </si>
  <si>
    <t>112+50</t>
  </si>
  <si>
    <t>113+00</t>
  </si>
  <si>
    <t>113+50</t>
  </si>
  <si>
    <t xml:space="preserve">Select </t>
  </si>
  <si>
    <t>Select</t>
  </si>
  <si>
    <t>Crushed</t>
  </si>
  <si>
    <t>Borrow</t>
  </si>
  <si>
    <t>Material</t>
  </si>
  <si>
    <t>Unusable</t>
  </si>
  <si>
    <t>Pavement</t>
  </si>
  <si>
    <t>Expanded Select</t>
  </si>
  <si>
    <t xml:space="preserve">Expanded </t>
  </si>
  <si>
    <t>Select Borrow</t>
  </si>
  <si>
    <t>Stage 6 -- Old HWY 29</t>
  </si>
  <si>
    <t xml:space="preserve"> Note 7</t>
  </si>
  <si>
    <t>Note 9</t>
  </si>
  <si>
    <t>Mass</t>
  </si>
  <si>
    <t>Ordinate</t>
  </si>
  <si>
    <t>Totals:</t>
  </si>
  <si>
    <t>Note 10</t>
  </si>
  <si>
    <t>Crushed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</si>
</sst>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"/>
    <numFmt numFmtId="165" formatCode="##,##0"/>
    <numFmt numFmtId="166" formatCode="##,##0.0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wrapText="1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0" fontId="4" fillId="0" borderId="12" xfId="0" applyFont="1" applyFill="1" applyBorder="1" applyProtection="1"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D6E3-00E7-4809-A008-68531EC3E407}">
  <dimension ref="A1:AF4089"/>
  <sheetViews>
    <sheetView showGridLines="0" tabSelected="1" workbookViewId="0">
      <selection activeCell="W32" sqref="W32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customWidth="1"/>
    <col min="13" max="13" width="8.42578125" style="14" bestFit="1" customWidth="1"/>
    <col min="14" max="14" width="7.5703125" style="14" bestFit="1" customWidth="1"/>
    <col min="15" max="15" width="7.2851562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147</v>
      </c>
    </row>
    <row r="2" spans="1:32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7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2"/>
      <c r="C3" s="92"/>
      <c r="D3" s="93"/>
      <c r="E3" s="123" t="s">
        <v>142</v>
      </c>
      <c r="F3" s="94"/>
      <c r="G3" s="123" t="s">
        <v>137</v>
      </c>
      <c r="H3" s="123" t="s">
        <v>138</v>
      </c>
      <c r="I3" s="95"/>
      <c r="J3" s="96"/>
      <c r="K3" s="123" t="s">
        <v>142</v>
      </c>
      <c r="L3" s="97"/>
      <c r="M3" s="123" t="s">
        <v>137</v>
      </c>
      <c r="N3" s="123" t="s">
        <v>138</v>
      </c>
      <c r="O3" s="98"/>
      <c r="P3" s="93"/>
      <c r="Q3" s="94" t="s">
        <v>67</v>
      </c>
      <c r="R3" s="123" t="s">
        <v>144</v>
      </c>
      <c r="S3" s="123" t="s">
        <v>145</v>
      </c>
      <c r="T3" s="111" t="s">
        <v>15</v>
      </c>
      <c r="U3" s="114" t="s">
        <v>150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2"/>
      <c r="C4" s="92"/>
      <c r="D4" s="93" t="s">
        <v>17</v>
      </c>
      <c r="E4" s="123" t="s">
        <v>143</v>
      </c>
      <c r="F4" s="94" t="s">
        <v>19</v>
      </c>
      <c r="G4" s="123" t="s">
        <v>139</v>
      </c>
      <c r="H4" s="123" t="s">
        <v>140</v>
      </c>
      <c r="I4" s="95" t="s">
        <v>22</v>
      </c>
      <c r="J4" s="93" t="s">
        <v>17</v>
      </c>
      <c r="K4" s="123" t="s">
        <v>143</v>
      </c>
      <c r="L4" s="94" t="s">
        <v>19</v>
      </c>
      <c r="M4" s="123" t="s">
        <v>139</v>
      </c>
      <c r="N4" s="123" t="s">
        <v>140</v>
      </c>
      <c r="O4" s="95" t="s">
        <v>22</v>
      </c>
      <c r="P4" s="93" t="s">
        <v>17</v>
      </c>
      <c r="Q4" s="94" t="s">
        <v>19</v>
      </c>
      <c r="R4" s="123" t="s">
        <v>154</v>
      </c>
      <c r="S4" s="123" t="s">
        <v>146</v>
      </c>
      <c r="T4" s="111" t="s">
        <v>23</v>
      </c>
      <c r="U4" s="115" t="s">
        <v>151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3" t="s">
        <v>141</v>
      </c>
      <c r="F5" s="102"/>
      <c r="G5" s="123" t="s">
        <v>141</v>
      </c>
      <c r="H5" s="124"/>
      <c r="I5" s="103"/>
      <c r="J5" s="93"/>
      <c r="K5" s="123" t="s">
        <v>141</v>
      </c>
      <c r="L5" s="102"/>
      <c r="M5" s="123" t="s">
        <v>141</v>
      </c>
      <c r="N5" s="124"/>
      <c r="O5" s="103"/>
      <c r="P5" s="101">
        <v>1</v>
      </c>
      <c r="Q5" s="102">
        <v>1.25</v>
      </c>
      <c r="R5" s="102">
        <v>1</v>
      </c>
      <c r="S5" s="102">
        <v>1.1499999999999999</v>
      </c>
      <c r="T5" s="112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148</v>
      </c>
      <c r="P6" s="106" t="s">
        <v>28</v>
      </c>
      <c r="Q6" s="107" t="s">
        <v>35</v>
      </c>
      <c r="R6" s="107"/>
      <c r="S6" s="107"/>
      <c r="T6" s="113" t="s">
        <v>149</v>
      </c>
      <c r="U6" s="116" t="s">
        <v>153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ht="12.75" customHeight="1" x14ac:dyDescent="0.2">
      <c r="A7" s="125" t="s">
        <v>109</v>
      </c>
      <c r="B7" s="127">
        <v>10000</v>
      </c>
      <c r="C7" s="127">
        <v>0</v>
      </c>
      <c r="D7" s="145">
        <v>52.150524721750102</v>
      </c>
      <c r="E7" s="127">
        <v>20</v>
      </c>
      <c r="F7" s="127">
        <v>7.5088753264590196</v>
      </c>
      <c r="G7" s="127">
        <v>0</v>
      </c>
      <c r="H7" s="127">
        <v>0</v>
      </c>
      <c r="I7" s="146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55">
        <v>0</v>
      </c>
      <c r="Q7" s="129">
        <v>0</v>
      </c>
      <c r="R7" s="129">
        <v>0</v>
      </c>
      <c r="S7" s="129">
        <v>0</v>
      </c>
      <c r="T7" s="128">
        <v>0</v>
      </c>
      <c r="U7" s="130">
        <v>0</v>
      </c>
    </row>
    <row r="8" spans="1:32" ht="12.75" customHeight="1" x14ac:dyDescent="0.2">
      <c r="A8" s="131" t="s">
        <v>110</v>
      </c>
      <c r="B8" s="121">
        <v>10050</v>
      </c>
      <c r="C8" s="121">
        <f t="shared" ref="C8:C34" si="0">B8-B7</f>
        <v>50</v>
      </c>
      <c r="D8" s="147">
        <v>52.759705918842897</v>
      </c>
      <c r="E8" s="121">
        <v>20</v>
      </c>
      <c r="F8" s="121">
        <v>7.7521339700333503</v>
      </c>
      <c r="G8" s="121">
        <v>0</v>
      </c>
      <c r="H8" s="121">
        <v>0</v>
      </c>
      <c r="I8" s="148">
        <v>0</v>
      </c>
      <c r="J8" s="10">
        <f>AVERAGE(D7:D8)*(C8)/27</f>
        <v>97.139102444993512</v>
      </c>
      <c r="K8" s="10">
        <f>AVERAGE(E7:E8)*(C8)/27</f>
        <v>37.037037037037038</v>
      </c>
      <c r="L8" s="10">
        <f>AVERAGE(F7:F8)*(C8)/27</f>
        <v>14.130564163418862</v>
      </c>
      <c r="M8" s="10">
        <f>AVERAGE(G7:G8)*(C8)/27</f>
        <v>0</v>
      </c>
      <c r="N8" s="10">
        <f>AVERAGE(H7:H8)*(C8)/27</f>
        <v>0</v>
      </c>
      <c r="O8" s="10">
        <f>AVERAGE(I7:I8)*(C8)/27</f>
        <v>0</v>
      </c>
      <c r="P8" s="156">
        <f>J8*P5+P7</f>
        <v>97.139102444993512</v>
      </c>
      <c r="Q8" s="10">
        <f>(L8-(N8*$S$5)-(O8*$T$5))*$Q$5+Q7</f>
        <v>17.663205204273577</v>
      </c>
      <c r="R8" s="10">
        <f>M8*R5+R7</f>
        <v>0</v>
      </c>
      <c r="S8" s="10">
        <f>N8*S5+S7</f>
        <v>0</v>
      </c>
      <c r="T8" s="11">
        <f>O8*T5+T7</f>
        <v>0</v>
      </c>
      <c r="U8" s="133">
        <f>(J8-K8-(L8-(N8*$S$5)-(O8*$T$5))*$Q$5+U7)</f>
        <v>42.438860203682893</v>
      </c>
    </row>
    <row r="9" spans="1:32" ht="12.75" customHeight="1" x14ac:dyDescent="0.2">
      <c r="A9" s="131" t="s">
        <v>111</v>
      </c>
      <c r="B9" s="121">
        <v>10100</v>
      </c>
      <c r="C9" s="121">
        <f t="shared" si="0"/>
        <v>50</v>
      </c>
      <c r="D9" s="147">
        <v>64.427709439803905</v>
      </c>
      <c r="E9" s="121">
        <v>20</v>
      </c>
      <c r="F9" s="121">
        <v>0.74047302302278695</v>
      </c>
      <c r="G9" s="121">
        <v>0</v>
      </c>
      <c r="H9" s="121">
        <v>0</v>
      </c>
      <c r="I9" s="148">
        <v>0</v>
      </c>
      <c r="J9" s="10">
        <f>AVERAGE(D8:D9)*(C9)/27</f>
        <v>108.50686607282111</v>
      </c>
      <c r="K9" s="10">
        <f>AVERAGE(E8:E9)*(C9)/27</f>
        <v>37.037037037037038</v>
      </c>
      <c r="L9" s="10">
        <f>AVERAGE(F8:F9)*(C9)/27</f>
        <v>7.8635249935704969</v>
      </c>
      <c r="M9" s="10">
        <f>AVERAGE(G8:G9)*(C9)/27</f>
        <v>0</v>
      </c>
      <c r="N9" s="10">
        <f>AVERAGE(H8:H9)*(C9)/27</f>
        <v>0</v>
      </c>
      <c r="O9" s="10">
        <f>AVERAGE(I8:I9)*(C9)/27</f>
        <v>0</v>
      </c>
      <c r="P9" s="156">
        <f>J9*P5+P8</f>
        <v>205.64596851781462</v>
      </c>
      <c r="Q9" s="10">
        <f>(L9-(N9*$S$5)-(O9*$T$5))*$Q$5+Q8</f>
        <v>27.492611446236698</v>
      </c>
      <c r="R9" s="10">
        <f>M9*R5+R8</f>
        <v>0</v>
      </c>
      <c r="S9" s="10">
        <f>N9*S5+S8</f>
        <v>0</v>
      </c>
      <c r="T9" s="11">
        <f>O9*T5+T8</f>
        <v>0</v>
      </c>
      <c r="U9" s="133">
        <f>(J9-K9-(L9-(N9*$S$5)-(O9*$T$5))*$Q$5+U8)</f>
        <v>104.07928299750384</v>
      </c>
    </row>
    <row r="10" spans="1:32" ht="12.75" customHeight="1" thickBot="1" x14ac:dyDescent="0.25">
      <c r="A10" s="131" t="s">
        <v>112</v>
      </c>
      <c r="B10" s="122">
        <v>10150</v>
      </c>
      <c r="C10" s="122">
        <f t="shared" si="0"/>
        <v>50</v>
      </c>
      <c r="D10" s="149">
        <v>32.9503458087583</v>
      </c>
      <c r="E10" s="122">
        <v>20</v>
      </c>
      <c r="F10" s="122">
        <v>7.1514893675439399</v>
      </c>
      <c r="G10" s="121">
        <v>0</v>
      </c>
      <c r="H10" s="122">
        <v>0</v>
      </c>
      <c r="I10" s="150">
        <v>0</v>
      </c>
      <c r="J10" s="11">
        <f>AVERAGE(D9:D10)*(C10)/27</f>
        <v>90.164865970890943</v>
      </c>
      <c r="K10" s="11">
        <f>AVERAGE(E9:E10)*(C10)/27</f>
        <v>37.037037037037038</v>
      </c>
      <c r="L10" s="11">
        <f>AVERAGE(F9:F10)*(C10)/27</f>
        <v>7.3073725838580801</v>
      </c>
      <c r="M10" s="10">
        <f>AVERAGE(G9:G10)*(C10)/27</f>
        <v>0</v>
      </c>
      <c r="N10" s="11">
        <f>AVERAGE(H9:H10)*(C10)/27</f>
        <v>0</v>
      </c>
      <c r="O10" s="11">
        <f>AVERAGE(I9:I10)*(C10)/27</f>
        <v>0</v>
      </c>
      <c r="P10" s="157">
        <f>J10*P5+P9</f>
        <v>295.81083448870555</v>
      </c>
      <c r="Q10" s="10">
        <f>(L10-(N10*$S$5)-(O10*$T$5))*$Q$5+Q9</f>
        <v>36.626827176059294</v>
      </c>
      <c r="R10" s="11">
        <f>M10*R5+R9</f>
        <v>0</v>
      </c>
      <c r="S10" s="11">
        <f>N10*S5+S9</f>
        <v>0</v>
      </c>
      <c r="T10" s="11">
        <f>O10*T5+T9</f>
        <v>0</v>
      </c>
      <c r="U10" s="133">
        <f t="shared" ref="U9:U34" si="1">(J10-K10-(L10-(N10*$S$5)-(O10*$T$5))*$Q$5+U9)</f>
        <v>148.07289620153514</v>
      </c>
    </row>
    <row r="11" spans="1:32" ht="12.75" customHeight="1" thickBot="1" x14ac:dyDescent="0.25">
      <c r="A11" s="134" t="s">
        <v>113</v>
      </c>
      <c r="B11" s="135">
        <v>10200</v>
      </c>
      <c r="C11" s="135">
        <f t="shared" si="0"/>
        <v>50</v>
      </c>
      <c r="D11" s="153">
        <v>41.314077868804802</v>
      </c>
      <c r="E11" s="135">
        <v>20</v>
      </c>
      <c r="F11" s="135">
        <v>20.5878363530637</v>
      </c>
      <c r="G11" s="137">
        <v>0</v>
      </c>
      <c r="H11" s="135">
        <v>0</v>
      </c>
      <c r="I11" s="154">
        <v>0</v>
      </c>
      <c r="J11" s="138">
        <f>AVERAGE(D10:D11)*(C11)/27</f>
        <v>68.763355257002871</v>
      </c>
      <c r="K11" s="138">
        <f>AVERAGE(E10:E11)*(C11)/27</f>
        <v>37.037037037037038</v>
      </c>
      <c r="L11" s="138">
        <f>AVERAGE(F10:F11)*(C11)/27</f>
        <v>25.684560852414482</v>
      </c>
      <c r="M11" s="139">
        <f>AVERAGE(G10:G11)*(C11)/27</f>
        <v>0</v>
      </c>
      <c r="N11" s="138">
        <f>AVERAGE(H10:H11)*(C11)/27</f>
        <v>0</v>
      </c>
      <c r="O11" s="138">
        <f>AVERAGE(I10:I11)*(C11)/27</f>
        <v>0</v>
      </c>
      <c r="P11" s="159">
        <f>J11*P5+P10</f>
        <v>364.5741897457084</v>
      </c>
      <c r="Q11" s="139">
        <f>(L11-(N11*$S$5)-(O11*$T$5))*$Q$5+Q10</f>
        <v>68.732528241577398</v>
      </c>
      <c r="R11" s="138">
        <f>M11*R5+R10</f>
        <v>0</v>
      </c>
      <c r="S11" s="138">
        <f>N11*S5+S10</f>
        <v>0</v>
      </c>
      <c r="T11" s="138">
        <f>O11*T5+T10</f>
        <v>0</v>
      </c>
      <c r="U11" s="140">
        <f t="shared" si="1"/>
        <v>147.69351335598287</v>
      </c>
      <c r="V11" s="143" t="s">
        <v>36</v>
      </c>
      <c r="W11" s="18"/>
      <c r="X11" s="19"/>
    </row>
    <row r="12" spans="1:32" ht="12.75" customHeight="1" x14ac:dyDescent="0.2">
      <c r="A12" s="125" t="s">
        <v>114</v>
      </c>
      <c r="B12" s="126">
        <v>10250</v>
      </c>
      <c r="C12" s="126">
        <f t="shared" si="0"/>
        <v>50</v>
      </c>
      <c r="D12" s="151">
        <v>34.9123701111657</v>
      </c>
      <c r="E12" s="126">
        <v>20</v>
      </c>
      <c r="F12" s="142">
        <v>29.430420896245799</v>
      </c>
      <c r="G12" s="127">
        <v>0</v>
      </c>
      <c r="H12" s="126">
        <v>0</v>
      </c>
      <c r="I12" s="152">
        <v>0</v>
      </c>
      <c r="J12" s="128">
        <f>AVERAGE(D12:D12)*(C12)/27</f>
        <v>64.652537242899442</v>
      </c>
      <c r="K12" s="128">
        <f>AVERAGE(E12:E12)*(C12)/27</f>
        <v>37.037037037037038</v>
      </c>
      <c r="L12" s="128">
        <f>AVERAGE(F12:F12)*(C12)/27</f>
        <v>54.50077943749222</v>
      </c>
      <c r="M12" s="129">
        <f>AVERAGE(G12:G12)*(C12)/27</f>
        <v>0</v>
      </c>
      <c r="N12" s="128">
        <f>AVERAGE(H12:H12)*(C12)/27</f>
        <v>0</v>
      </c>
      <c r="O12" s="128">
        <f>AVERAGE(I12:I12)*(C12)/27</f>
        <v>0</v>
      </c>
      <c r="P12" s="158">
        <f>J12*P5+P11</f>
        <v>429.22672698860782</v>
      </c>
      <c r="Q12" s="129">
        <f>(L12-(N12*$S$5)-(O12*$T$5))*$Q$5++Q11</f>
        <v>136.85850253844268</v>
      </c>
      <c r="R12" s="128">
        <f>M12*R5+R11</f>
        <v>0</v>
      </c>
      <c r="S12" s="128">
        <f>N12*S5+S11</f>
        <v>0</v>
      </c>
      <c r="T12" s="128">
        <f>O12*T5+T11</f>
        <v>0</v>
      </c>
      <c r="U12" s="130">
        <f t="shared" si="1"/>
        <v>107.18303926498</v>
      </c>
      <c r="V12" s="143" t="s">
        <v>37</v>
      </c>
      <c r="W12" s="20" t="s">
        <v>38</v>
      </c>
      <c r="X12" s="20"/>
    </row>
    <row r="13" spans="1:32" ht="12.75" customHeight="1" x14ac:dyDescent="0.2">
      <c r="A13" s="131" t="s">
        <v>115</v>
      </c>
      <c r="B13" s="122">
        <v>10300</v>
      </c>
      <c r="C13" s="122">
        <f t="shared" si="0"/>
        <v>50</v>
      </c>
      <c r="D13" s="149">
        <v>61.892492539187501</v>
      </c>
      <c r="E13" s="122">
        <v>20</v>
      </c>
      <c r="F13" s="132">
        <v>9.1729063547463703</v>
      </c>
      <c r="G13" s="121">
        <v>0</v>
      </c>
      <c r="H13" s="122">
        <v>0</v>
      </c>
      <c r="I13" s="150">
        <v>0</v>
      </c>
      <c r="J13" s="11">
        <f>AVERAGE(D12:D13)*(C13)/27</f>
        <v>89.634132083660376</v>
      </c>
      <c r="K13" s="11">
        <f>AVERAGE(E12:E13)*(C13)/27</f>
        <v>37.037037037037038</v>
      </c>
      <c r="L13" s="11">
        <f>AVERAGE(F12:F13)*(C13)/27</f>
        <v>35.743821528696451</v>
      </c>
      <c r="M13" s="10">
        <f>AVERAGE(G12:G13)*(C13)/27</f>
        <v>0</v>
      </c>
      <c r="N13" s="11">
        <f>AVERAGE(H12:H13)*(C13)/27</f>
        <v>0</v>
      </c>
      <c r="O13" s="11">
        <f>AVERAGE(I12:I13)*(C13)/27</f>
        <v>0</v>
      </c>
      <c r="P13" s="157">
        <f>J13*P5+P12</f>
        <v>518.86085907226823</v>
      </c>
      <c r="Q13" s="10">
        <f t="shared" ref="Q13:Q34" si="2">(L13-(N13*$S$5)-(O13*$T$5))*$Q$5+Q12</f>
        <v>181.53827944931325</v>
      </c>
      <c r="R13" s="11">
        <f>M13*R5+R12</f>
        <v>0</v>
      </c>
      <c r="S13" s="11">
        <f>N13*S5+S12</f>
        <v>0</v>
      </c>
      <c r="T13" s="11">
        <f>O13*T5+T12</f>
        <v>0</v>
      </c>
      <c r="U13" s="133">
        <f t="shared" si="1"/>
        <v>115.10035740073278</v>
      </c>
      <c r="V13" s="16" t="s">
        <v>39</v>
      </c>
      <c r="W13" s="22" t="s">
        <v>40</v>
      </c>
      <c r="X13" s="22"/>
    </row>
    <row r="14" spans="1:32" ht="12.75" customHeight="1" x14ac:dyDescent="0.2">
      <c r="A14" s="131" t="s">
        <v>116</v>
      </c>
      <c r="B14" s="122">
        <v>10350</v>
      </c>
      <c r="C14" s="122">
        <f t="shared" si="0"/>
        <v>50</v>
      </c>
      <c r="D14" s="149">
        <v>29.928314428627299</v>
      </c>
      <c r="E14" s="122">
        <v>23</v>
      </c>
      <c r="F14" s="132">
        <v>13.949657808528199</v>
      </c>
      <c r="G14" s="121">
        <v>0</v>
      </c>
      <c r="H14" s="122">
        <v>0</v>
      </c>
      <c r="I14" s="150">
        <v>0</v>
      </c>
      <c r="J14" s="11">
        <f>AVERAGE(D13:D14)*(C14)/27</f>
        <v>85.019265710939635</v>
      </c>
      <c r="K14" s="11">
        <f>AVERAGE(E13:E14)*(C14)/27</f>
        <v>39.814814814814817</v>
      </c>
      <c r="L14" s="11">
        <f>AVERAGE(F13:F14)*(C14)/27</f>
        <v>21.409781632661637</v>
      </c>
      <c r="M14" s="10">
        <f>AVERAGE(G13:G14)*(C14)/27</f>
        <v>0</v>
      </c>
      <c r="N14" s="11">
        <f>AVERAGE(H13:H14)*(C14)/27</f>
        <v>0</v>
      </c>
      <c r="O14" s="11">
        <f>AVERAGE(I13:I14)*(C14)/27</f>
        <v>0</v>
      </c>
      <c r="P14" s="157">
        <f>J14*P5+P13</f>
        <v>603.88012478320786</v>
      </c>
      <c r="Q14" s="10">
        <f t="shared" si="2"/>
        <v>208.30050649014029</v>
      </c>
      <c r="R14" s="11">
        <f>M14*R5+R13</f>
        <v>0</v>
      </c>
      <c r="S14" s="11">
        <f>N14*S5+S13</f>
        <v>0</v>
      </c>
      <c r="T14" s="11">
        <f>O14*T5+T13</f>
        <v>0</v>
      </c>
      <c r="U14" s="133">
        <f t="shared" si="1"/>
        <v>133.54258125603056</v>
      </c>
      <c r="V14" s="16" t="s">
        <v>41</v>
      </c>
      <c r="W14" s="22" t="s">
        <v>42</v>
      </c>
      <c r="X14" s="22"/>
    </row>
    <row r="15" spans="1:32" ht="12.75" customHeight="1" x14ac:dyDescent="0.2">
      <c r="A15" s="131" t="s">
        <v>117</v>
      </c>
      <c r="B15" s="122">
        <v>10400</v>
      </c>
      <c r="C15" s="122">
        <f t="shared" si="0"/>
        <v>50</v>
      </c>
      <c r="D15" s="149">
        <v>210.73615591149201</v>
      </c>
      <c r="E15" s="122">
        <v>57</v>
      </c>
      <c r="F15" s="132">
        <v>20.078452634219499</v>
      </c>
      <c r="G15" s="121">
        <v>0</v>
      </c>
      <c r="H15" s="122">
        <v>0</v>
      </c>
      <c r="I15" s="150">
        <v>0</v>
      </c>
      <c r="J15" s="11">
        <f>AVERAGE(D14:D15)*(C15)/27</f>
        <v>222.83747253714751</v>
      </c>
      <c r="K15" s="11">
        <f>AVERAGE(E14:E15)*(C15)/27</f>
        <v>74.074074074074076</v>
      </c>
      <c r="L15" s="11">
        <f>AVERAGE(F14:F15)*(C15)/27</f>
        <v>31.50750966921083</v>
      </c>
      <c r="M15" s="10">
        <f>AVERAGE(G14:G15)*(C15)/27</f>
        <v>0</v>
      </c>
      <c r="N15" s="11">
        <f>AVERAGE(H14:H15)*(C15)/27</f>
        <v>0</v>
      </c>
      <c r="O15" s="11">
        <f>AVERAGE(I14:I15)*(C15)/27</f>
        <v>0</v>
      </c>
      <c r="P15" s="157">
        <f>J15*P5+P14</f>
        <v>826.71759732035537</v>
      </c>
      <c r="Q15" s="10">
        <f t="shared" si="2"/>
        <v>247.68489357665382</v>
      </c>
      <c r="R15" s="11">
        <f>M15*R5+R14</f>
        <v>0</v>
      </c>
      <c r="S15" s="11">
        <f>N15*S5+S14</f>
        <v>0</v>
      </c>
      <c r="T15" s="11">
        <f>O15*T5+T14</f>
        <v>0</v>
      </c>
      <c r="U15" s="133">
        <f t="shared" si="1"/>
        <v>242.92159263259046</v>
      </c>
      <c r="V15" s="16" t="s">
        <v>43</v>
      </c>
      <c r="W15" s="22" t="s">
        <v>44</v>
      </c>
      <c r="X15" s="22" t="s">
        <v>45</v>
      </c>
    </row>
    <row r="16" spans="1:32" ht="12.75" customHeight="1" thickBot="1" x14ac:dyDescent="0.25">
      <c r="A16" s="134" t="s">
        <v>118</v>
      </c>
      <c r="B16" s="135">
        <v>10450</v>
      </c>
      <c r="C16" s="135">
        <f t="shared" si="0"/>
        <v>50</v>
      </c>
      <c r="D16" s="153">
        <v>273.59461766230203</v>
      </c>
      <c r="E16" s="135">
        <v>43</v>
      </c>
      <c r="F16" s="136">
        <v>28.2165164577284</v>
      </c>
      <c r="G16" s="137">
        <v>0</v>
      </c>
      <c r="H16" s="135">
        <v>0</v>
      </c>
      <c r="I16" s="154">
        <v>0</v>
      </c>
      <c r="J16" s="138">
        <f>AVERAGE(D15:D16)*(C16)/27</f>
        <v>448.45441997573522</v>
      </c>
      <c r="K16" s="138">
        <f>AVERAGE(E15:E16)*(C16)/27</f>
        <v>92.592592592592595</v>
      </c>
      <c r="L16" s="138">
        <f>AVERAGE(F15:F16)*(C16)/27</f>
        <v>44.717563974025829</v>
      </c>
      <c r="M16" s="139">
        <f>AVERAGE(G15:G16)*(C16)/27</f>
        <v>0</v>
      </c>
      <c r="N16" s="138">
        <f>AVERAGE(H15:H16)*(C16)/27</f>
        <v>0</v>
      </c>
      <c r="O16" s="138">
        <f>AVERAGE(I15:I16)*(C16)/27</f>
        <v>0</v>
      </c>
      <c r="P16" s="159">
        <f>J16*P5+P15</f>
        <v>1275.1720172960906</v>
      </c>
      <c r="Q16" s="139">
        <f t="shared" si="2"/>
        <v>303.58184854418613</v>
      </c>
      <c r="R16" s="138">
        <f>M16*R5+R15</f>
        <v>0</v>
      </c>
      <c r="S16" s="138">
        <f>N16*S5+S15</f>
        <v>0</v>
      </c>
      <c r="T16" s="138">
        <f>O16*T5+T15</f>
        <v>0</v>
      </c>
      <c r="U16" s="140">
        <f t="shared" si="1"/>
        <v>542.88646504820076</v>
      </c>
      <c r="V16" s="16" t="s">
        <v>46</v>
      </c>
      <c r="W16" s="22" t="s">
        <v>44</v>
      </c>
      <c r="X16" s="22" t="s">
        <v>47</v>
      </c>
    </row>
    <row r="17" spans="1:24" ht="12.75" customHeight="1" x14ac:dyDescent="0.2">
      <c r="A17" s="125" t="s">
        <v>119</v>
      </c>
      <c r="B17" s="126">
        <v>10500</v>
      </c>
      <c r="C17" s="126">
        <f t="shared" si="0"/>
        <v>50</v>
      </c>
      <c r="D17" s="151">
        <v>107.504267817176</v>
      </c>
      <c r="E17" s="126">
        <v>11</v>
      </c>
      <c r="F17" s="142">
        <v>253.855665895622</v>
      </c>
      <c r="G17" s="127">
        <v>0</v>
      </c>
      <c r="H17" s="126">
        <v>0</v>
      </c>
      <c r="I17" s="152">
        <v>0</v>
      </c>
      <c r="J17" s="128">
        <f>AVERAGE(D17:D17)*(C17)/27</f>
        <v>199.08197743921482</v>
      </c>
      <c r="K17" s="128">
        <f>AVERAGE(E17:E17)*(C17)/27</f>
        <v>20.37037037037037</v>
      </c>
      <c r="L17" s="128">
        <f>AVERAGE(F17:F17)*(C17)/27</f>
        <v>470.10308499189262</v>
      </c>
      <c r="M17" s="129">
        <f>AVERAGE(G17:G17)*(C17)/27</f>
        <v>0</v>
      </c>
      <c r="N17" s="128">
        <f>AVERAGE(H17:H17)*(C17)/27</f>
        <v>0</v>
      </c>
      <c r="O17" s="128">
        <f>AVERAGE(I17:I17)*(C17)/27</f>
        <v>0</v>
      </c>
      <c r="P17" s="158">
        <f>J17*P5+P16</f>
        <v>1474.2539947353055</v>
      </c>
      <c r="Q17" s="129">
        <f t="shared" si="2"/>
        <v>891.21070478405181</v>
      </c>
      <c r="R17" s="128">
        <f>M17*R5+R16</f>
        <v>0</v>
      </c>
      <c r="S17" s="128">
        <f>N17*S5+S16</f>
        <v>0</v>
      </c>
      <c r="T17" s="128">
        <f>O17*T5+T16</f>
        <v>0</v>
      </c>
      <c r="U17" s="130">
        <f t="shared" si="1"/>
        <v>133.96921587717947</v>
      </c>
      <c r="V17" s="144" t="s">
        <v>48</v>
      </c>
      <c r="W17" s="24" t="s">
        <v>49</v>
      </c>
      <c r="X17" s="24" t="s">
        <v>50</v>
      </c>
    </row>
    <row r="18" spans="1:24" ht="12.75" customHeight="1" x14ac:dyDescent="0.2">
      <c r="A18" s="131" t="s">
        <v>120</v>
      </c>
      <c r="B18" s="122">
        <v>10550</v>
      </c>
      <c r="C18" s="122">
        <f t="shared" si="0"/>
        <v>50</v>
      </c>
      <c r="D18" s="149">
        <v>42.268091110003297</v>
      </c>
      <c r="E18" s="122">
        <v>0</v>
      </c>
      <c r="F18" s="132">
        <v>312.92060996363602</v>
      </c>
      <c r="G18" s="121">
        <v>0</v>
      </c>
      <c r="H18" s="122">
        <v>0</v>
      </c>
      <c r="I18" s="150">
        <v>0</v>
      </c>
      <c r="J18" s="11">
        <f t="shared" ref="J18:J34" si="3">AVERAGE(D17:D18)*(C18)/27</f>
        <v>138.67811011775862</v>
      </c>
      <c r="K18" s="11">
        <f t="shared" ref="K18:K34" si="4">AVERAGE(E17:E18)*(C18)/27</f>
        <v>10.185185185185185</v>
      </c>
      <c r="L18" s="11">
        <f t="shared" ref="L18:L34" si="5">AVERAGE(F17:F18)*(C18)/27</f>
        <v>524.79284801783149</v>
      </c>
      <c r="M18" s="10">
        <f t="shared" ref="M18:M34" si="6">AVERAGE(G17:G18)*(C18)/27</f>
        <v>0</v>
      </c>
      <c r="N18" s="11">
        <f t="shared" ref="N18:N34" si="7">AVERAGE(H17:H18)*(C18)/27</f>
        <v>0</v>
      </c>
      <c r="O18" s="11">
        <f t="shared" ref="O18:O34" si="8">AVERAGE(I17:I18)*(C18)/27</f>
        <v>0</v>
      </c>
      <c r="P18" s="157">
        <f>J18*P5+P17</f>
        <v>1612.9321048530642</v>
      </c>
      <c r="Q18" s="10">
        <f t="shared" si="2"/>
        <v>1547.2017648063411</v>
      </c>
      <c r="R18" s="11">
        <f>M18*R5+R17</f>
        <v>0</v>
      </c>
      <c r="S18" s="11">
        <f>N18*S5+S17</f>
        <v>0</v>
      </c>
      <c r="T18" s="11">
        <f>O18*T5+T17</f>
        <v>0</v>
      </c>
      <c r="U18" s="133">
        <f t="shared" si="1"/>
        <v>-393.52891921253655</v>
      </c>
      <c r="V18" s="144" t="s">
        <v>51</v>
      </c>
      <c r="W18" s="24" t="s">
        <v>52</v>
      </c>
      <c r="X18" s="24" t="s">
        <v>53</v>
      </c>
    </row>
    <row r="19" spans="1:24" ht="12.75" customHeight="1" x14ac:dyDescent="0.2">
      <c r="A19" s="131" t="s">
        <v>121</v>
      </c>
      <c r="B19" s="122">
        <v>10600</v>
      </c>
      <c r="C19" s="122">
        <f t="shared" si="0"/>
        <v>50</v>
      </c>
      <c r="D19" s="149">
        <v>1.47331132677937</v>
      </c>
      <c r="E19" s="122">
        <v>0</v>
      </c>
      <c r="F19" s="132">
        <v>193.16067200314799</v>
      </c>
      <c r="G19" s="121">
        <v>0</v>
      </c>
      <c r="H19" s="122">
        <v>0</v>
      </c>
      <c r="I19" s="150">
        <v>0</v>
      </c>
      <c r="J19" s="11">
        <f t="shared" si="3"/>
        <v>40.501298552576543</v>
      </c>
      <c r="K19" s="11">
        <f t="shared" si="4"/>
        <v>0</v>
      </c>
      <c r="L19" s="11">
        <f t="shared" si="5"/>
        <v>468.59377959887411</v>
      </c>
      <c r="M19" s="10">
        <f t="shared" si="6"/>
        <v>0</v>
      </c>
      <c r="N19" s="11">
        <f t="shared" si="7"/>
        <v>0</v>
      </c>
      <c r="O19" s="11">
        <f t="shared" si="8"/>
        <v>0</v>
      </c>
      <c r="P19" s="157">
        <f>J19*P5+P18</f>
        <v>1653.4334034056408</v>
      </c>
      <c r="Q19" s="10">
        <f t="shared" si="2"/>
        <v>2132.9439893049339</v>
      </c>
      <c r="R19" s="11">
        <f>M19*R5+R18</f>
        <v>0</v>
      </c>
      <c r="S19" s="11">
        <f>N19*S5+S18</f>
        <v>0</v>
      </c>
      <c r="T19" s="11">
        <f>O19*T5+T18</f>
        <v>0</v>
      </c>
      <c r="U19" s="133">
        <f t="shared" si="1"/>
        <v>-938.76984515855247</v>
      </c>
      <c r="V19" s="144" t="s">
        <v>54</v>
      </c>
      <c r="W19" s="24" t="s">
        <v>105</v>
      </c>
      <c r="X19" s="24" t="s">
        <v>56</v>
      </c>
    </row>
    <row r="20" spans="1:24" ht="12.75" customHeight="1" x14ac:dyDescent="0.2">
      <c r="A20" s="131" t="s">
        <v>122</v>
      </c>
      <c r="B20" s="122">
        <v>10650</v>
      </c>
      <c r="C20" s="122">
        <f t="shared" si="0"/>
        <v>50</v>
      </c>
      <c r="D20" s="149">
        <v>0</v>
      </c>
      <c r="E20" s="122">
        <v>0</v>
      </c>
      <c r="F20" s="132">
        <v>113.826707728546</v>
      </c>
      <c r="G20" s="121">
        <v>0</v>
      </c>
      <c r="H20" s="122">
        <v>0</v>
      </c>
      <c r="I20" s="150">
        <v>0</v>
      </c>
      <c r="J20" s="11">
        <f t="shared" si="3"/>
        <v>1.3641771544253427</v>
      </c>
      <c r="K20" s="11">
        <f t="shared" si="4"/>
        <v>0</v>
      </c>
      <c r="L20" s="11">
        <f t="shared" si="5"/>
        <v>284.24757382564258</v>
      </c>
      <c r="M20" s="10">
        <f t="shared" si="6"/>
        <v>0</v>
      </c>
      <c r="N20" s="11">
        <f t="shared" si="7"/>
        <v>0</v>
      </c>
      <c r="O20" s="11">
        <f t="shared" si="8"/>
        <v>0</v>
      </c>
      <c r="P20" s="157">
        <f>J20*P5+P19</f>
        <v>1654.7975805600661</v>
      </c>
      <c r="Q20" s="10">
        <f t="shared" si="2"/>
        <v>2488.2534565869873</v>
      </c>
      <c r="R20" s="11">
        <f>M20*R5+R19</f>
        <v>0</v>
      </c>
      <c r="S20" s="11">
        <f>N20*S5+S19</f>
        <v>0</v>
      </c>
      <c r="T20" s="11">
        <f>O20*T5+T19</f>
        <v>0</v>
      </c>
      <c r="U20" s="133">
        <f t="shared" si="1"/>
        <v>-1292.7151352861804</v>
      </c>
      <c r="V20" s="144" t="s">
        <v>54</v>
      </c>
      <c r="W20" s="24" t="s">
        <v>106</v>
      </c>
      <c r="X20" s="24" t="s">
        <v>58</v>
      </c>
    </row>
    <row r="21" spans="1:24" ht="12.75" customHeight="1" thickBot="1" x14ac:dyDescent="0.25">
      <c r="A21" s="134" t="s">
        <v>123</v>
      </c>
      <c r="B21" s="135">
        <v>10700</v>
      </c>
      <c r="C21" s="135">
        <f t="shared" si="0"/>
        <v>50</v>
      </c>
      <c r="D21" s="153">
        <v>0.53156914126884602</v>
      </c>
      <c r="E21" s="135">
        <v>0</v>
      </c>
      <c r="F21" s="136">
        <v>68.195443270925296</v>
      </c>
      <c r="G21" s="137">
        <v>0</v>
      </c>
      <c r="H21" s="135">
        <v>0</v>
      </c>
      <c r="I21" s="154">
        <v>0</v>
      </c>
      <c r="J21" s="138">
        <f t="shared" si="3"/>
        <v>0.49219364932300558</v>
      </c>
      <c r="K21" s="138">
        <f t="shared" si="4"/>
        <v>0</v>
      </c>
      <c r="L21" s="138">
        <f t="shared" si="5"/>
        <v>168.53902870321417</v>
      </c>
      <c r="M21" s="139">
        <f t="shared" si="6"/>
        <v>0</v>
      </c>
      <c r="N21" s="138">
        <f t="shared" si="7"/>
        <v>0</v>
      </c>
      <c r="O21" s="138">
        <f t="shared" si="8"/>
        <v>0</v>
      </c>
      <c r="P21" s="159">
        <f>J21*P5+P20</f>
        <v>1655.2897742093892</v>
      </c>
      <c r="Q21" s="139">
        <f t="shared" si="2"/>
        <v>2698.9272424660048</v>
      </c>
      <c r="R21" s="138">
        <f>M21*R5+R20</f>
        <v>0</v>
      </c>
      <c r="S21" s="138">
        <f>N21*S5+S20</f>
        <v>0</v>
      </c>
      <c r="T21" s="138">
        <f>O21*T5+T20</f>
        <v>0</v>
      </c>
      <c r="U21" s="140">
        <f t="shared" si="1"/>
        <v>-1502.896727515875</v>
      </c>
      <c r="V21" s="144" t="s">
        <v>54</v>
      </c>
      <c r="W21" s="24" t="s">
        <v>107</v>
      </c>
      <c r="X21" s="24" t="s">
        <v>62</v>
      </c>
    </row>
    <row r="22" spans="1:24" ht="12.75" customHeight="1" thickBot="1" x14ac:dyDescent="0.25">
      <c r="A22" s="125" t="s">
        <v>124</v>
      </c>
      <c r="B22" s="126">
        <v>10750</v>
      </c>
      <c r="C22" s="126">
        <f t="shared" si="0"/>
        <v>50</v>
      </c>
      <c r="D22" s="151">
        <v>1.50588143294954</v>
      </c>
      <c r="E22" s="126">
        <v>0</v>
      </c>
      <c r="F22" s="126">
        <v>59.273112973772598</v>
      </c>
      <c r="G22" s="127">
        <v>0</v>
      </c>
      <c r="H22" s="126">
        <v>0</v>
      </c>
      <c r="I22" s="152">
        <v>0</v>
      </c>
      <c r="J22" s="128">
        <f t="shared" si="3"/>
        <v>1.8865283094614684</v>
      </c>
      <c r="K22" s="128">
        <f t="shared" si="4"/>
        <v>0</v>
      </c>
      <c r="L22" s="128">
        <f t="shared" si="5"/>
        <v>118.02644096731287</v>
      </c>
      <c r="M22" s="129">
        <f t="shared" si="6"/>
        <v>0</v>
      </c>
      <c r="N22" s="128">
        <f t="shared" si="7"/>
        <v>0</v>
      </c>
      <c r="O22" s="128">
        <f t="shared" si="8"/>
        <v>0</v>
      </c>
      <c r="P22" s="158">
        <f>J22*P5+P21</f>
        <v>1657.1763025188507</v>
      </c>
      <c r="Q22" s="129">
        <f t="shared" si="2"/>
        <v>2846.4602936751457</v>
      </c>
      <c r="R22" s="128">
        <f>M22*R5+R21</f>
        <v>0</v>
      </c>
      <c r="S22" s="128">
        <f>N22*S5+S21</f>
        <v>0</v>
      </c>
      <c r="T22" s="128">
        <f>O22*T5+T21</f>
        <v>0</v>
      </c>
      <c r="U22" s="130">
        <f t="shared" si="1"/>
        <v>-1648.5432504155547</v>
      </c>
      <c r="V22" s="141" t="s">
        <v>54</v>
      </c>
      <c r="W22" s="26" t="s">
        <v>108</v>
      </c>
      <c r="X22" s="26" t="s">
        <v>60</v>
      </c>
    </row>
    <row r="23" spans="1:24" ht="12.75" customHeight="1" x14ac:dyDescent="0.2">
      <c r="A23" s="131" t="s">
        <v>125</v>
      </c>
      <c r="B23" s="122">
        <v>10800</v>
      </c>
      <c r="C23" s="122">
        <f t="shared" si="0"/>
        <v>50</v>
      </c>
      <c r="D23" s="149">
        <v>0</v>
      </c>
      <c r="E23" s="122">
        <v>0</v>
      </c>
      <c r="F23" s="122">
        <v>77.414934366731302</v>
      </c>
      <c r="G23" s="121">
        <v>0</v>
      </c>
      <c r="H23" s="122">
        <v>0</v>
      </c>
      <c r="I23" s="150">
        <v>0</v>
      </c>
      <c r="J23" s="11">
        <f t="shared" si="3"/>
        <v>1.394334660138463</v>
      </c>
      <c r="K23" s="11">
        <f t="shared" si="4"/>
        <v>0</v>
      </c>
      <c r="L23" s="11">
        <f t="shared" si="5"/>
        <v>126.56300679676286</v>
      </c>
      <c r="M23" s="10">
        <f t="shared" si="6"/>
        <v>0</v>
      </c>
      <c r="N23" s="11">
        <f t="shared" si="7"/>
        <v>0</v>
      </c>
      <c r="O23" s="11">
        <f t="shared" si="8"/>
        <v>0</v>
      </c>
      <c r="P23" s="157">
        <f>J23*P5+P22</f>
        <v>1658.570637178989</v>
      </c>
      <c r="Q23" s="10">
        <f t="shared" si="2"/>
        <v>3004.6640521710992</v>
      </c>
      <c r="R23" s="11">
        <f>M23*R5+R22</f>
        <v>0</v>
      </c>
      <c r="S23" s="11">
        <f>N23*S5+S22</f>
        <v>0</v>
      </c>
      <c r="T23" s="11">
        <f>O23*T5+T22</f>
        <v>0</v>
      </c>
      <c r="U23" s="133">
        <f t="shared" si="1"/>
        <v>-1805.3526742513698</v>
      </c>
      <c r="V23" s="16"/>
      <c r="W23" s="16"/>
      <c r="X23" s="16"/>
    </row>
    <row r="24" spans="1:24" ht="12.75" customHeight="1" x14ac:dyDescent="0.2">
      <c r="A24" s="131" t="s">
        <v>126</v>
      </c>
      <c r="B24" s="122">
        <v>10850</v>
      </c>
      <c r="C24" s="122">
        <f t="shared" si="0"/>
        <v>50</v>
      </c>
      <c r="D24" s="149">
        <v>0</v>
      </c>
      <c r="E24" s="122">
        <v>0</v>
      </c>
      <c r="F24" s="122">
        <v>83.930178982673198</v>
      </c>
      <c r="G24" s="121">
        <v>0</v>
      </c>
      <c r="H24" s="122">
        <v>0</v>
      </c>
      <c r="I24" s="150">
        <v>0</v>
      </c>
      <c r="J24" s="11">
        <f t="shared" si="3"/>
        <v>0</v>
      </c>
      <c r="K24" s="11">
        <f t="shared" si="4"/>
        <v>0</v>
      </c>
      <c r="L24" s="11">
        <f t="shared" si="5"/>
        <v>149.39362347167082</v>
      </c>
      <c r="M24" s="10">
        <f t="shared" si="6"/>
        <v>0</v>
      </c>
      <c r="N24" s="11">
        <f t="shared" si="7"/>
        <v>0</v>
      </c>
      <c r="O24" s="11">
        <f t="shared" si="8"/>
        <v>0</v>
      </c>
      <c r="P24" s="157">
        <f>J24*P5+P23</f>
        <v>1658.570637178989</v>
      </c>
      <c r="Q24" s="10">
        <f t="shared" si="2"/>
        <v>3191.4060815106877</v>
      </c>
      <c r="R24" s="11">
        <f>M24*R5+R23</f>
        <v>0</v>
      </c>
      <c r="S24" s="11">
        <f>N24*S5+S23</f>
        <v>0</v>
      </c>
      <c r="T24" s="11">
        <f>O24*T5+T23</f>
        <v>0</v>
      </c>
      <c r="U24" s="133">
        <f t="shared" si="1"/>
        <v>-1992.0947035909583</v>
      </c>
      <c r="V24" s="16"/>
      <c r="W24" s="16"/>
      <c r="X24" s="16"/>
    </row>
    <row r="25" spans="1:24" ht="12.75" customHeight="1" x14ac:dyDescent="0.2">
      <c r="A25" s="131" t="s">
        <v>127</v>
      </c>
      <c r="B25" s="122">
        <v>10900</v>
      </c>
      <c r="C25" s="122">
        <f t="shared" si="0"/>
        <v>50</v>
      </c>
      <c r="D25" s="149">
        <v>2.8504628051159702</v>
      </c>
      <c r="E25" s="122">
        <v>0</v>
      </c>
      <c r="F25" s="122">
        <v>135.79783323598301</v>
      </c>
      <c r="G25" s="121">
        <v>0</v>
      </c>
      <c r="H25" s="122">
        <v>0</v>
      </c>
      <c r="I25" s="150">
        <v>0</v>
      </c>
      <c r="J25" s="11">
        <f t="shared" si="3"/>
        <v>2.6393174121444165</v>
      </c>
      <c r="K25" s="11">
        <f t="shared" si="4"/>
        <v>0</v>
      </c>
      <c r="L25" s="11">
        <f t="shared" si="5"/>
        <v>203.45186316542242</v>
      </c>
      <c r="M25" s="10">
        <f t="shared" si="6"/>
        <v>0</v>
      </c>
      <c r="N25" s="11">
        <f t="shared" si="7"/>
        <v>0</v>
      </c>
      <c r="O25" s="11">
        <f t="shared" si="8"/>
        <v>0</v>
      </c>
      <c r="P25" s="157">
        <f>J25*P5+P24</f>
        <v>1661.2099545911335</v>
      </c>
      <c r="Q25" s="10">
        <f t="shared" si="2"/>
        <v>3445.7209104674657</v>
      </c>
      <c r="R25" s="11">
        <f>M25*R5+R24</f>
        <v>0</v>
      </c>
      <c r="S25" s="11">
        <f>N25*S5+S24</f>
        <v>0</v>
      </c>
      <c r="T25" s="11">
        <f>O25*T5+T24</f>
        <v>0</v>
      </c>
      <c r="U25" s="133">
        <f t="shared" si="1"/>
        <v>-2243.770215135592</v>
      </c>
      <c r="V25" s="16"/>
      <c r="W25" s="16"/>
      <c r="X25" s="16"/>
    </row>
    <row r="26" spans="1:24" ht="12.75" customHeight="1" thickBot="1" x14ac:dyDescent="0.25">
      <c r="A26" s="134" t="s">
        <v>128</v>
      </c>
      <c r="B26" s="135">
        <v>10950</v>
      </c>
      <c r="C26" s="135">
        <f t="shared" si="0"/>
        <v>50</v>
      </c>
      <c r="D26" s="153">
        <v>58.160878404390999</v>
      </c>
      <c r="E26" s="135">
        <v>0</v>
      </c>
      <c r="F26" s="135">
        <v>214.71220478377001</v>
      </c>
      <c r="G26" s="137">
        <v>0</v>
      </c>
      <c r="H26" s="135">
        <v>0</v>
      </c>
      <c r="I26" s="154">
        <v>0</v>
      </c>
      <c r="J26" s="138">
        <f t="shared" si="3"/>
        <v>56.491982601395335</v>
      </c>
      <c r="K26" s="138">
        <f t="shared" si="4"/>
        <v>0</v>
      </c>
      <c r="L26" s="138">
        <f t="shared" si="5"/>
        <v>324.54633149977127</v>
      </c>
      <c r="M26" s="139">
        <f t="shared" si="6"/>
        <v>0</v>
      </c>
      <c r="N26" s="138">
        <f t="shared" si="7"/>
        <v>0</v>
      </c>
      <c r="O26" s="138">
        <f t="shared" si="8"/>
        <v>0</v>
      </c>
      <c r="P26" s="159">
        <f>J26*P5+P25</f>
        <v>1717.7019371925289</v>
      </c>
      <c r="Q26" s="139">
        <f t="shared" si="2"/>
        <v>3851.4038248421798</v>
      </c>
      <c r="R26" s="138">
        <f>M26*R5+R25</f>
        <v>0</v>
      </c>
      <c r="S26" s="138">
        <f>N26*S5+S25</f>
        <v>0</v>
      </c>
      <c r="T26" s="138">
        <f>O26*T5+T25</f>
        <v>0</v>
      </c>
      <c r="U26" s="140">
        <f t="shared" si="1"/>
        <v>-2592.9611469089109</v>
      </c>
      <c r="V26" s="16"/>
      <c r="W26" s="16"/>
      <c r="X26" s="16"/>
    </row>
    <row r="27" spans="1:24" ht="12.75" customHeight="1" x14ac:dyDescent="0.2">
      <c r="A27" s="125" t="s">
        <v>129</v>
      </c>
      <c r="B27" s="126">
        <v>11000</v>
      </c>
      <c r="C27" s="126">
        <f t="shared" si="0"/>
        <v>50</v>
      </c>
      <c r="D27" s="151">
        <v>170.38310516503199</v>
      </c>
      <c r="E27" s="126">
        <v>16</v>
      </c>
      <c r="F27" s="126">
        <v>221.10092129842499</v>
      </c>
      <c r="G27" s="127">
        <v>0</v>
      </c>
      <c r="H27" s="126">
        <v>0</v>
      </c>
      <c r="I27" s="152">
        <v>0</v>
      </c>
      <c r="J27" s="128">
        <f t="shared" si="3"/>
        <v>211.6147996013176</v>
      </c>
      <c r="K27" s="128">
        <f t="shared" si="4"/>
        <v>14.814814814814815</v>
      </c>
      <c r="L27" s="128">
        <f t="shared" si="5"/>
        <v>403.53067229832874</v>
      </c>
      <c r="M27" s="129">
        <f t="shared" si="6"/>
        <v>0</v>
      </c>
      <c r="N27" s="128">
        <f t="shared" si="7"/>
        <v>0</v>
      </c>
      <c r="O27" s="128">
        <f t="shared" si="8"/>
        <v>0</v>
      </c>
      <c r="P27" s="158">
        <f>J27*P5+P26</f>
        <v>1929.3167367938465</v>
      </c>
      <c r="Q27" s="129">
        <f t="shared" si="2"/>
        <v>4355.8171652150904</v>
      </c>
      <c r="R27" s="128">
        <f>M27*R5+R26</f>
        <v>0</v>
      </c>
      <c r="S27" s="128">
        <f>N27*S5+S26</f>
        <v>0</v>
      </c>
      <c r="T27" s="128">
        <f>O27*T5+T26</f>
        <v>0</v>
      </c>
      <c r="U27" s="130">
        <f t="shared" si="1"/>
        <v>-2900.5745024953189</v>
      </c>
      <c r="V27" s="16"/>
      <c r="W27" s="16"/>
      <c r="X27" s="16"/>
    </row>
    <row r="28" spans="1:24" ht="12.75" customHeight="1" x14ac:dyDescent="0.2">
      <c r="A28" s="131" t="s">
        <v>130</v>
      </c>
      <c r="B28" s="122">
        <v>11050</v>
      </c>
      <c r="C28" s="122">
        <f t="shared" si="0"/>
        <v>50</v>
      </c>
      <c r="D28" s="149">
        <v>126.97511225155699</v>
      </c>
      <c r="E28" s="122">
        <v>17</v>
      </c>
      <c r="F28" s="122">
        <v>147.661626959573</v>
      </c>
      <c r="G28" s="121">
        <v>0</v>
      </c>
      <c r="H28" s="122">
        <v>0</v>
      </c>
      <c r="I28" s="150">
        <v>0</v>
      </c>
      <c r="J28" s="11">
        <f t="shared" si="3"/>
        <v>275.33168279313799</v>
      </c>
      <c r="K28" s="11">
        <f t="shared" si="4"/>
        <v>30.555555555555557</v>
      </c>
      <c r="L28" s="11">
        <f t="shared" si="5"/>
        <v>341.44680394259075</v>
      </c>
      <c r="M28" s="10">
        <f t="shared" si="6"/>
        <v>0</v>
      </c>
      <c r="N28" s="11">
        <f t="shared" si="7"/>
        <v>0</v>
      </c>
      <c r="O28" s="11">
        <f t="shared" si="8"/>
        <v>0</v>
      </c>
      <c r="P28" s="157">
        <f>J28*P5+P27</f>
        <v>2204.6484195869843</v>
      </c>
      <c r="Q28" s="10">
        <f t="shared" si="2"/>
        <v>4782.6256701433285</v>
      </c>
      <c r="R28" s="11">
        <f>M28*R5+R27</f>
        <v>0</v>
      </c>
      <c r="S28" s="11">
        <f>N28*S5+S27</f>
        <v>0</v>
      </c>
      <c r="T28" s="11">
        <f>O28*T5+T27</f>
        <v>0</v>
      </c>
      <c r="U28" s="133">
        <f t="shared" si="1"/>
        <v>-3082.6068801859751</v>
      </c>
      <c r="V28" s="16"/>
      <c r="W28" s="16"/>
      <c r="X28" s="16"/>
    </row>
    <row r="29" spans="1:24" ht="12.75" customHeight="1" x14ac:dyDescent="0.2">
      <c r="A29" s="131" t="s">
        <v>131</v>
      </c>
      <c r="B29" s="122">
        <v>11100</v>
      </c>
      <c r="C29" s="122">
        <f t="shared" si="0"/>
        <v>50</v>
      </c>
      <c r="D29" s="149">
        <v>103.013506187133</v>
      </c>
      <c r="E29" s="122">
        <v>17</v>
      </c>
      <c r="F29" s="122">
        <v>37.635402866369098</v>
      </c>
      <c r="G29" s="121">
        <v>0</v>
      </c>
      <c r="H29" s="122">
        <v>0</v>
      </c>
      <c r="I29" s="150">
        <v>0</v>
      </c>
      <c r="J29" s="11">
        <f t="shared" si="3"/>
        <v>212.95242448026852</v>
      </c>
      <c r="K29" s="11">
        <f t="shared" si="4"/>
        <v>31.481481481481481</v>
      </c>
      <c r="L29" s="11">
        <f t="shared" si="5"/>
        <v>171.57132391290938</v>
      </c>
      <c r="M29" s="10">
        <f t="shared" si="6"/>
        <v>0</v>
      </c>
      <c r="N29" s="11">
        <f t="shared" si="7"/>
        <v>0</v>
      </c>
      <c r="O29" s="11">
        <f t="shared" si="8"/>
        <v>0</v>
      </c>
      <c r="P29" s="157">
        <f>J29*P5+P28</f>
        <v>2417.6008440672531</v>
      </c>
      <c r="Q29" s="10">
        <f t="shared" si="2"/>
        <v>4997.0898250344653</v>
      </c>
      <c r="R29" s="11">
        <f>M29*R5+R28</f>
        <v>0</v>
      </c>
      <c r="S29" s="11">
        <f>N29*S5+S28</f>
        <v>0</v>
      </c>
      <c r="T29" s="11">
        <f>O29*T5+T28</f>
        <v>0</v>
      </c>
      <c r="U29" s="133">
        <f t="shared" si="1"/>
        <v>-3115.6000920783249</v>
      </c>
    </row>
    <row r="30" spans="1:24" ht="12.75" customHeight="1" x14ac:dyDescent="0.2">
      <c r="A30" s="131" t="s">
        <v>132</v>
      </c>
      <c r="B30" s="122">
        <v>11150</v>
      </c>
      <c r="C30" s="122">
        <f t="shared" si="0"/>
        <v>50</v>
      </c>
      <c r="D30" s="149">
        <v>73.327812571558695</v>
      </c>
      <c r="E30" s="122">
        <v>17</v>
      </c>
      <c r="F30" s="122">
        <v>2.4552034212574601</v>
      </c>
      <c r="G30" s="121">
        <v>0</v>
      </c>
      <c r="H30" s="122">
        <v>0</v>
      </c>
      <c r="I30" s="150">
        <v>0</v>
      </c>
      <c r="J30" s="11">
        <f t="shared" si="3"/>
        <v>163.27899885064048</v>
      </c>
      <c r="K30" s="11">
        <f t="shared" si="4"/>
        <v>31.481481481481481</v>
      </c>
      <c r="L30" s="11">
        <f t="shared" si="5"/>
        <v>37.120931747802366</v>
      </c>
      <c r="M30" s="10">
        <f t="shared" si="6"/>
        <v>0</v>
      </c>
      <c r="N30" s="11">
        <f t="shared" si="7"/>
        <v>0</v>
      </c>
      <c r="O30" s="11">
        <f t="shared" si="8"/>
        <v>0</v>
      </c>
      <c r="P30" s="157">
        <f>J30*P5+P29</f>
        <v>2580.8798429178937</v>
      </c>
      <c r="Q30" s="10">
        <f t="shared" si="2"/>
        <v>5043.4909897192183</v>
      </c>
      <c r="R30" s="11">
        <f>M30*R5+R29</f>
        <v>0</v>
      </c>
      <c r="S30" s="11">
        <f>N30*S5+S29</f>
        <v>0</v>
      </c>
      <c r="T30" s="11">
        <f>O30*T5+T29</f>
        <v>0</v>
      </c>
      <c r="U30" s="133">
        <f t="shared" si="1"/>
        <v>-3030.203739393919</v>
      </c>
    </row>
    <row r="31" spans="1:24" ht="12.75" customHeight="1" thickBot="1" x14ac:dyDescent="0.25">
      <c r="A31" s="134" t="s">
        <v>133</v>
      </c>
      <c r="B31" s="135">
        <v>11200</v>
      </c>
      <c r="C31" s="135">
        <f t="shared" si="0"/>
        <v>50</v>
      </c>
      <c r="D31" s="153">
        <v>71.204790689216694</v>
      </c>
      <c r="E31" s="135">
        <v>17</v>
      </c>
      <c r="F31" s="135">
        <v>0</v>
      </c>
      <c r="G31" s="137">
        <v>0</v>
      </c>
      <c r="H31" s="135">
        <v>0</v>
      </c>
      <c r="I31" s="154">
        <v>0</v>
      </c>
      <c r="J31" s="138">
        <f t="shared" si="3"/>
        <v>133.82648450071795</v>
      </c>
      <c r="K31" s="138">
        <f t="shared" si="4"/>
        <v>31.481481481481481</v>
      </c>
      <c r="L31" s="138">
        <f t="shared" si="5"/>
        <v>2.273336501164315</v>
      </c>
      <c r="M31" s="139">
        <f t="shared" si="6"/>
        <v>0</v>
      </c>
      <c r="N31" s="138">
        <f t="shared" si="7"/>
        <v>0</v>
      </c>
      <c r="O31" s="138">
        <f t="shared" si="8"/>
        <v>0</v>
      </c>
      <c r="P31" s="159">
        <f>J31*P5+P30</f>
        <v>2714.7063274186116</v>
      </c>
      <c r="Q31" s="139">
        <f t="shared" si="2"/>
        <v>5046.3326603456735</v>
      </c>
      <c r="R31" s="138">
        <f>M31*R5+R30</f>
        <v>0</v>
      </c>
      <c r="S31" s="138">
        <f>N31*S5+S30</f>
        <v>0</v>
      </c>
      <c r="T31" s="138">
        <f>O31*T5+T30</f>
        <v>0</v>
      </c>
      <c r="U31" s="140">
        <f t="shared" si="1"/>
        <v>-2930.700407001138</v>
      </c>
    </row>
    <row r="32" spans="1:24" ht="12.75" customHeight="1" x14ac:dyDescent="0.2">
      <c r="A32" s="131" t="s">
        <v>134</v>
      </c>
      <c r="B32" s="122">
        <v>11250</v>
      </c>
      <c r="C32" s="122">
        <f t="shared" si="0"/>
        <v>50</v>
      </c>
      <c r="D32" s="149">
        <v>77.300765553829507</v>
      </c>
      <c r="E32" s="122">
        <v>21</v>
      </c>
      <c r="F32" s="122">
        <v>0.56498291618117902</v>
      </c>
      <c r="G32" s="121">
        <v>0</v>
      </c>
      <c r="H32" s="122">
        <v>0</v>
      </c>
      <c r="I32" s="150">
        <v>0</v>
      </c>
      <c r="J32" s="11">
        <f t="shared" si="3"/>
        <v>137.50514466948724</v>
      </c>
      <c r="K32" s="11">
        <f t="shared" si="4"/>
        <v>35.185185185185183</v>
      </c>
      <c r="L32" s="11">
        <f t="shared" si="5"/>
        <v>0.523132329797388</v>
      </c>
      <c r="M32" s="10">
        <f t="shared" si="6"/>
        <v>0</v>
      </c>
      <c r="N32" s="11">
        <f t="shared" si="7"/>
        <v>0</v>
      </c>
      <c r="O32" s="11">
        <f t="shared" si="8"/>
        <v>0</v>
      </c>
      <c r="P32" s="157">
        <f>J32*P5+P31</f>
        <v>2852.2114720880991</v>
      </c>
      <c r="Q32" s="10">
        <f t="shared" si="2"/>
        <v>5046.98657575792</v>
      </c>
      <c r="R32" s="11">
        <f>M32*R5+R31</f>
        <v>0</v>
      </c>
      <c r="S32" s="11">
        <f>N32*S5+S31</f>
        <v>0</v>
      </c>
      <c r="T32" s="11">
        <f>O32*T5+T31</f>
        <v>0</v>
      </c>
      <c r="U32" s="133">
        <f t="shared" si="1"/>
        <v>-2829.0343629290828</v>
      </c>
    </row>
    <row r="33" spans="1:21" ht="12.75" customHeight="1" x14ac:dyDescent="0.2">
      <c r="A33" s="131" t="s">
        <v>135</v>
      </c>
      <c r="B33" s="122">
        <v>11300</v>
      </c>
      <c r="C33" s="122">
        <f t="shared" si="0"/>
        <v>50</v>
      </c>
      <c r="D33" s="149">
        <v>85.826685355239505</v>
      </c>
      <c r="E33" s="122">
        <v>21</v>
      </c>
      <c r="F33" s="122">
        <v>0.405376938910194</v>
      </c>
      <c r="G33" s="121">
        <v>0</v>
      </c>
      <c r="H33" s="122">
        <v>0</v>
      </c>
      <c r="I33" s="150">
        <v>0</v>
      </c>
      <c r="J33" s="11">
        <f t="shared" si="3"/>
        <v>151.04393602691576</v>
      </c>
      <c r="K33" s="11">
        <f t="shared" si="4"/>
        <v>38.888888888888886</v>
      </c>
      <c r="L33" s="11">
        <f t="shared" si="5"/>
        <v>0.89848134730682694</v>
      </c>
      <c r="M33" s="10">
        <f t="shared" si="6"/>
        <v>0</v>
      </c>
      <c r="N33" s="11">
        <f t="shared" si="7"/>
        <v>0</v>
      </c>
      <c r="O33" s="11">
        <f t="shared" si="8"/>
        <v>0</v>
      </c>
      <c r="P33" s="157">
        <f>J33*P5+P32</f>
        <v>3003.2554081150147</v>
      </c>
      <c r="Q33" s="10">
        <f t="shared" si="2"/>
        <v>5048.1096774420539</v>
      </c>
      <c r="R33" s="11">
        <f>M33*R5+R32</f>
        <v>0</v>
      </c>
      <c r="S33" s="11">
        <f>N33*S5+S32</f>
        <v>0</v>
      </c>
      <c r="T33" s="11">
        <f>O33*T5+T32</f>
        <v>0</v>
      </c>
      <c r="U33" s="133">
        <f t="shared" si="1"/>
        <v>-2718.0024174751893</v>
      </c>
    </row>
    <row r="34" spans="1:21" ht="12.75" customHeight="1" thickBot="1" x14ac:dyDescent="0.25">
      <c r="A34" s="134" t="s">
        <v>136</v>
      </c>
      <c r="B34" s="135">
        <v>11350</v>
      </c>
      <c r="C34" s="135">
        <f t="shared" si="0"/>
        <v>50</v>
      </c>
      <c r="D34" s="153">
        <v>105.375122824667</v>
      </c>
      <c r="E34" s="135">
        <v>21</v>
      </c>
      <c r="F34" s="135">
        <v>5.2848031082248798E-3</v>
      </c>
      <c r="G34" s="137">
        <v>0</v>
      </c>
      <c r="H34" s="135">
        <v>0</v>
      </c>
      <c r="I34" s="154">
        <v>0</v>
      </c>
      <c r="J34" s="138">
        <f t="shared" si="3"/>
        <v>177.03871127769122</v>
      </c>
      <c r="K34" s="138">
        <f t="shared" si="4"/>
        <v>38.888888888888886</v>
      </c>
      <c r="L34" s="138">
        <f t="shared" si="5"/>
        <v>0.38024235372075821</v>
      </c>
      <c r="M34" s="139">
        <f t="shared" si="6"/>
        <v>0</v>
      </c>
      <c r="N34" s="138">
        <f t="shared" si="7"/>
        <v>0</v>
      </c>
      <c r="O34" s="138">
        <f t="shared" si="8"/>
        <v>0</v>
      </c>
      <c r="P34" s="159">
        <f>J34*P5+P33</f>
        <v>3180.2941193927059</v>
      </c>
      <c r="Q34" s="139">
        <f t="shared" si="2"/>
        <v>5048.5849803842048</v>
      </c>
      <c r="R34" s="138">
        <f>M34*R5+R33</f>
        <v>0</v>
      </c>
      <c r="S34" s="138">
        <f>N34*S5+S33</f>
        <v>0</v>
      </c>
      <c r="T34" s="138">
        <f>O34*T5+T33</f>
        <v>0</v>
      </c>
      <c r="U34" s="140">
        <f t="shared" si="1"/>
        <v>-2580.3278980285381</v>
      </c>
    </row>
    <row r="35" spans="1:2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0"/>
      <c r="N35" s="13"/>
      <c r="O35" s="13"/>
      <c r="P35" s="13"/>
      <c r="Q35" s="13"/>
      <c r="R35" s="13"/>
      <c r="S35" s="13"/>
      <c r="U35" s="11"/>
    </row>
    <row r="36" spans="1:21" ht="12.75" customHeight="1" x14ac:dyDescent="0.2">
      <c r="A36" s="12"/>
      <c r="B36" s="12"/>
      <c r="C36" s="12"/>
      <c r="D36" s="12"/>
      <c r="E36" s="12"/>
      <c r="F36" s="12"/>
      <c r="G36" s="12"/>
      <c r="H36" s="12" t="s">
        <v>152</v>
      </c>
      <c r="I36" s="12"/>
      <c r="J36" s="13">
        <f t="shared" ref="J36:O36" si="9">SUM(J7:J35)</f>
        <v>3180.2941193927059</v>
      </c>
      <c r="K36" s="13">
        <f t="shared" si="9"/>
        <v>712.03703703703729</v>
      </c>
      <c r="L36" s="13">
        <f t="shared" si="9"/>
        <v>4038.8679843073642</v>
      </c>
      <c r="M36" s="13">
        <f t="shared" si="9"/>
        <v>0</v>
      </c>
      <c r="N36" s="13">
        <f t="shared" si="9"/>
        <v>0</v>
      </c>
      <c r="O36" s="13">
        <f t="shared" si="9"/>
        <v>0</v>
      </c>
      <c r="P36" s="13"/>
      <c r="Q36" s="13"/>
      <c r="R36" s="13"/>
      <c r="S36" s="13"/>
    </row>
    <row r="37" spans="1:2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1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V601" s="17" t="s">
        <v>36</v>
      </c>
      <c r="W601" s="18"/>
      <c r="X601" s="19"/>
    </row>
    <row r="602" spans="1:24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17" t="s">
        <v>37</v>
      </c>
      <c r="W602" s="20" t="s">
        <v>38</v>
      </c>
      <c r="X602" s="20"/>
    </row>
    <row r="603" spans="1:24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21" t="s">
        <v>39</v>
      </c>
      <c r="W603" s="22" t="s">
        <v>40</v>
      </c>
      <c r="X603" s="22"/>
    </row>
    <row r="604" spans="1:24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41</v>
      </c>
      <c r="W604" s="22" t="s">
        <v>42</v>
      </c>
      <c r="X604" s="22"/>
    </row>
    <row r="605" spans="1:24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43</v>
      </c>
      <c r="W605" s="22" t="s">
        <v>44</v>
      </c>
      <c r="X605" s="22" t="s">
        <v>45</v>
      </c>
    </row>
    <row r="606" spans="1:24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46</v>
      </c>
      <c r="W606" s="22" t="s">
        <v>44</v>
      </c>
      <c r="X606" s="22" t="s">
        <v>47</v>
      </c>
    </row>
    <row r="607" spans="1:24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3" t="s">
        <v>48</v>
      </c>
      <c r="W607" s="24" t="s">
        <v>49</v>
      </c>
      <c r="X607" s="24" t="s">
        <v>50</v>
      </c>
    </row>
    <row r="608" spans="1:24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51</v>
      </c>
      <c r="W608" s="24" t="s">
        <v>52</v>
      </c>
      <c r="X608" s="24" t="s">
        <v>53</v>
      </c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54</v>
      </c>
      <c r="W609" s="24" t="s">
        <v>55</v>
      </c>
      <c r="X609" s="24" t="s">
        <v>56</v>
      </c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57</v>
      </c>
      <c r="X610" s="24" t="s">
        <v>58</v>
      </c>
    </row>
    <row r="611" spans="1:24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59</v>
      </c>
      <c r="X611" s="24" t="s">
        <v>60</v>
      </c>
    </row>
    <row r="612" spans="1:24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5" t="s">
        <v>54</v>
      </c>
      <c r="W612" s="26" t="s">
        <v>61</v>
      </c>
      <c r="X612" s="26" t="s">
        <v>62</v>
      </c>
    </row>
    <row r="613" spans="1:24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0" t="s">
        <v>92</v>
      </c>
      <c r="E1" s="161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2" t="s">
        <v>10</v>
      </c>
      <c r="C17" s="162"/>
      <c r="D17" s="163">
        <f>D16+E16</f>
        <v>0</v>
      </c>
      <c r="E17" s="164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HWY 29 Stage 6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2020-04-27T22:02:36Z</dcterms:modified>
</cp:coreProperties>
</file>