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C3FA90CF-7663-4B22-ACD0-7708AB2254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llwood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 s="1"/>
  <c r="U11" i="5" s="1"/>
  <c r="U8" i="5"/>
  <c r="C8" i="5" l="1"/>
  <c r="C9" i="5"/>
  <c r="C10" i="5"/>
  <c r="C11" i="5"/>
  <c r="L11" i="5" l="1"/>
  <c r="M11" i="5"/>
  <c r="K10" i="5"/>
  <c r="M10" i="5"/>
  <c r="J9" i="5"/>
  <c r="M9" i="5"/>
  <c r="J8" i="5"/>
  <c r="M8" i="5"/>
  <c r="K11" i="5"/>
  <c r="J11" i="5"/>
  <c r="J10" i="5"/>
  <c r="O8" i="5"/>
  <c r="N8" i="5"/>
  <c r="L8" i="5"/>
  <c r="K8" i="5"/>
  <c r="K13" i="5" s="1"/>
  <c r="N10" i="5"/>
  <c r="O9" i="5"/>
  <c r="N11" i="5"/>
  <c r="L9" i="5"/>
  <c r="L10" i="5"/>
  <c r="K9" i="5"/>
  <c r="O10" i="5"/>
  <c r="N9" i="5"/>
  <c r="O11" i="5"/>
  <c r="B29" i="1"/>
  <c r="S8" i="5" l="1"/>
  <c r="S9" i="5" s="1"/>
  <c r="S10" i="5" s="1"/>
  <c r="S11" i="5" s="1"/>
  <c r="N13" i="5"/>
  <c r="J13" i="5"/>
  <c r="P8" i="5"/>
  <c r="M13" i="5"/>
  <c r="R8" i="5"/>
  <c r="R9" i="5" s="1"/>
  <c r="R10" i="5" s="1"/>
  <c r="R11" i="5" s="1"/>
  <c r="L13" i="5"/>
  <c r="Q8" i="5"/>
  <c r="Q9" i="5" s="1"/>
  <c r="Q10" i="5" s="1"/>
  <c r="Q11" i="5" s="1"/>
  <c r="T8" i="5"/>
  <c r="T9" i="5" s="1"/>
  <c r="T10" i="5" s="1"/>
  <c r="T11" i="5" s="1"/>
  <c r="O13" i="5"/>
  <c r="P9" i="5"/>
  <c r="P10" i="5"/>
  <c r="P1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<sst xmlns="http://schemas.openxmlformats.org/spreadsheetml/2006/main" count="278" uniqueCount="130">
  <si>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</si>
  <si>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</si>
  <si>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</si>
  <si>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</si>
  <si>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</si>
  <si>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</si>
  <si>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</si>
  <si>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</si>
  <si>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</si>
  <si>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</si>
  <si>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</si>
  <si>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</si>
  <si>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</si>
  <si>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</si>
  <si>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</si>
  <si>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</si>
  <si>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</si>
  <si>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</si>
  <si>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</si>
  <si>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</si>
  <si>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</si>
  <si>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</si>
  <si>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</si>
  <si>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</si>
  <si>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</si>
  <si>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</si>
  <si>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</si>
  <si>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</si>
  <si>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</si>
  <si>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</si>
  <si>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</si>
  <si>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</si>
  <si>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</si>
  <si>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</si>
  <si>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</si>
  <si>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</si>
  <si>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</si>
  <si>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</si>
  <si>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</si>
  <si>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</si>
  <si>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</si>
  <si>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</si>
  <si>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</si>
  <si>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</si>
  <si>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</si>
  <si>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</si>
  <si>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</si>
  <si>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</si>
  <si>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</si>
  <si>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</si>
  <si>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</si>
  <si>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</si>
  <si>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</si>
  <si>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</si>
  <si>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</si>
  <si>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</si>
  <si>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</si>
  <si>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</si>
  <si>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</si>
  <si>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</si>
  <si>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</si>
  <si>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</si>
  <si>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</si>
  <si>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</si>
  <si>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</si>
  <si>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</si>
  <si>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</si>
  <si>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</si>
  <si>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</si>
  <si>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</si>
  <si>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</si>
  <si>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</si>
  <si>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</si>
  <si>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</si>
  <si>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</si>
  <si>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</si>
  <si>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</si>
  <si>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</si>
  <si>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</si>
  <si>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</si>
  <si>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</si>
  <si>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</si>
  <si>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</si>
  <si>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</si>
  <si>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</si>
  <si>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</si>
  <si>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</si>
  <si>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</si>
  <si>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</si>
  <si>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</si>
  <si>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</si>
  <si>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</si>
  <si>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</si>
  <si>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</si>
  <si>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</si>
  <si>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</si>
  <si>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</si>
  <si>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</si>
  <si>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</si>
  <si>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</si>
  <si>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</si>
  <si>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</si>
  <si>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</si>
  <si>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</si>
  <si>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</si>
  <si>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</si>
  <si>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</si>
  <si>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</si>
  <si>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</si>
  <si>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798+25</t>
  </si>
  <si>
    <t>798+50</t>
  </si>
  <si>
    <t>798+87</t>
  </si>
  <si>
    <t>799+00</t>
  </si>
  <si>
    <t>799+35</t>
  </si>
  <si>
    <t>Unusable</t>
  </si>
  <si>
    <t>Material</t>
  </si>
  <si>
    <t xml:space="preserve">Select </t>
  </si>
  <si>
    <t>Select</t>
  </si>
  <si>
    <t>Crushed</t>
  </si>
  <si>
    <t>Borrow</t>
  </si>
  <si>
    <t xml:space="preserve">Pavement </t>
  </si>
  <si>
    <t xml:space="preserve">Expanded </t>
  </si>
  <si>
    <t>Select Borrow</t>
  </si>
  <si>
    <t>Note 9</t>
  </si>
  <si>
    <t>Mass</t>
  </si>
  <si>
    <t>Ordinate</t>
  </si>
  <si>
    <t>Stage 2 -- Millwood Ct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</si>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</sst>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39FF-1983-4180-B0EB-ED4F252BAF92}">
  <dimension ref="A1:AG4090"/>
  <sheetViews>
    <sheetView showGridLines="0" tabSelected="1" workbookViewId="0">
      <selection activeCell="U7" sqref="U7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126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55"/>
      <c r="U2" s="88"/>
      <c r="V2" s="142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114</v>
      </c>
      <c r="F3" s="121"/>
      <c r="G3" s="97" t="s">
        <v>116</v>
      </c>
      <c r="H3" s="97" t="s">
        <v>117</v>
      </c>
      <c r="I3" s="95"/>
      <c r="J3" s="96"/>
      <c r="K3" s="97" t="s">
        <v>114</v>
      </c>
      <c r="L3" s="97"/>
      <c r="M3" s="97" t="s">
        <v>116</v>
      </c>
      <c r="N3" s="97" t="s">
        <v>117</v>
      </c>
      <c r="O3" s="98"/>
      <c r="P3" s="93"/>
      <c r="Q3" s="121" t="s">
        <v>67</v>
      </c>
      <c r="R3" s="121" t="s">
        <v>117</v>
      </c>
      <c r="S3" s="121" t="s">
        <v>121</v>
      </c>
      <c r="T3" s="156" t="s">
        <v>15</v>
      </c>
      <c r="U3" s="114" t="s">
        <v>124</v>
      </c>
      <c r="V3" s="142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120</v>
      </c>
      <c r="F4" s="121" t="s">
        <v>19</v>
      </c>
      <c r="G4" s="121" t="s">
        <v>118</v>
      </c>
      <c r="H4" s="121" t="s">
        <v>119</v>
      </c>
      <c r="I4" s="95" t="s">
        <v>22</v>
      </c>
      <c r="J4" s="93" t="s">
        <v>17</v>
      </c>
      <c r="K4" s="121" t="s">
        <v>120</v>
      </c>
      <c r="L4" s="121" t="s">
        <v>19</v>
      </c>
      <c r="M4" s="121" t="s">
        <v>118</v>
      </c>
      <c r="N4" s="121" t="s">
        <v>119</v>
      </c>
      <c r="O4" s="95" t="s">
        <v>22</v>
      </c>
      <c r="P4" s="93" t="s">
        <v>17</v>
      </c>
      <c r="Q4" s="121" t="s">
        <v>19</v>
      </c>
      <c r="R4" s="121" t="s">
        <v>127</v>
      </c>
      <c r="S4" s="121" t="s">
        <v>122</v>
      </c>
      <c r="T4" s="156" t="s">
        <v>23</v>
      </c>
      <c r="U4" s="115" t="s">
        <v>125</v>
      </c>
      <c r="V4" s="142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115</v>
      </c>
      <c r="F5" s="122"/>
      <c r="G5" s="121" t="s">
        <v>115</v>
      </c>
      <c r="H5" s="122"/>
      <c r="I5" s="103"/>
      <c r="J5" s="93"/>
      <c r="K5" s="121" t="s">
        <v>115</v>
      </c>
      <c r="L5" s="122"/>
      <c r="M5" s="121" t="s">
        <v>115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57" t="s">
        <v>123</v>
      </c>
      <c r="U6" s="116" t="s">
        <v>129</v>
      </c>
      <c r="V6" s="142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x14ac:dyDescent="0.2">
      <c r="A7" s="129" t="s">
        <v>109</v>
      </c>
      <c r="B7" s="125">
        <v>79825</v>
      </c>
      <c r="C7" s="125">
        <v>0</v>
      </c>
      <c r="D7" s="143">
        <v>40.406190528084103</v>
      </c>
      <c r="E7" s="144">
        <v>7</v>
      </c>
      <c r="F7" s="144">
        <v>0.63753588119288895</v>
      </c>
      <c r="G7" s="144">
        <v>0</v>
      </c>
      <c r="H7" s="144">
        <v>0</v>
      </c>
      <c r="I7" s="145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38">
        <v>0</v>
      </c>
      <c r="Q7" s="126">
        <v>0</v>
      </c>
      <c r="R7" s="126">
        <v>0</v>
      </c>
      <c r="S7" s="126">
        <v>0</v>
      </c>
      <c r="T7" s="127">
        <v>0</v>
      </c>
      <c r="U7" s="130">
        <v>0</v>
      </c>
      <c r="V7" s="11"/>
    </row>
    <row r="8" spans="1:33" x14ac:dyDescent="0.2">
      <c r="A8" s="131" t="s">
        <v>110</v>
      </c>
      <c r="B8" s="123">
        <v>79850</v>
      </c>
      <c r="C8" s="123">
        <f>B8-B7</f>
        <v>25</v>
      </c>
      <c r="D8" s="146">
        <v>48.163881854779902</v>
      </c>
      <c r="E8" s="147">
        <v>7</v>
      </c>
      <c r="F8" s="147">
        <v>0</v>
      </c>
      <c r="G8" s="147">
        <v>0</v>
      </c>
      <c r="H8" s="147">
        <v>0</v>
      </c>
      <c r="I8" s="148">
        <v>0</v>
      </c>
      <c r="J8" s="10">
        <f>AVERAGE(D7:D8)*(C8)/27</f>
        <v>41.004663140214817</v>
      </c>
      <c r="K8" s="10">
        <f>AVERAGE(E7:E8)*(C8)/27</f>
        <v>6.4814814814814818</v>
      </c>
      <c r="L8" s="10">
        <f>AVERAGE(F7:F8)*(C8)/27</f>
        <v>0.29515550055226342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39">
        <f>J8*P5+P7</f>
        <v>41.004663140214817</v>
      </c>
      <c r="Q8" s="10">
        <f>(L8-(N8*$S$5)-(O8*$T$5))*$Q$5+Q7</f>
        <v>0.36894437569032928</v>
      </c>
      <c r="R8" s="10">
        <f>M8*$R$5+R7</f>
        <v>0</v>
      </c>
      <c r="S8" s="10">
        <f>N8*S5+S7</f>
        <v>0</v>
      </c>
      <c r="T8" s="11">
        <f>O8*T5+T7</f>
        <v>0</v>
      </c>
      <c r="U8" s="132">
        <f t="shared" ref="U8:U11" si="0">(J8-K8-(L8-(N8*$S$5)-(O8*$T$5))*$Q$5+U7)</f>
        <v>34.15423728304301</v>
      </c>
      <c r="V8" s="11"/>
    </row>
    <row r="9" spans="1:33" x14ac:dyDescent="0.2">
      <c r="A9" s="131" t="s">
        <v>111</v>
      </c>
      <c r="B9" s="123">
        <v>79887</v>
      </c>
      <c r="C9" s="123">
        <f>B9-B8</f>
        <v>37</v>
      </c>
      <c r="D9" s="146">
        <v>66.306508514558999</v>
      </c>
      <c r="E9" s="147">
        <v>8</v>
      </c>
      <c r="F9" s="147">
        <v>0.66170817150487005</v>
      </c>
      <c r="G9" s="147">
        <v>0</v>
      </c>
      <c r="H9" s="147">
        <v>0</v>
      </c>
      <c r="I9" s="148">
        <v>0</v>
      </c>
      <c r="J9" s="10">
        <f>AVERAGE(D8:D9)*(C9)/27</f>
        <v>78.43341562343592</v>
      </c>
      <c r="K9" s="10">
        <f>AVERAGE(E8:E9)*(C9)/27</f>
        <v>10.277777777777779</v>
      </c>
      <c r="L9" s="10">
        <f>AVERAGE(F8:F9)*(C9)/27</f>
        <v>0.45339263603111463</v>
      </c>
      <c r="M9" s="10">
        <f>AVERAGE(G8:G9)*(C9)/27</f>
        <v>0</v>
      </c>
      <c r="N9" s="10">
        <f>AVERAGE(H8:H9)*(C9)/27</f>
        <v>0</v>
      </c>
      <c r="O9" s="10">
        <f>AVERAGE(I8:I9)*(C9)/27</f>
        <v>0</v>
      </c>
      <c r="P9" s="139">
        <f>J9*P5+P8</f>
        <v>119.43807876365074</v>
      </c>
      <c r="Q9" s="10">
        <f>(L9-(N9*$S$5)-(O9*$T$5))*$Q$5+Q8</f>
        <v>0.93568517072922264</v>
      </c>
      <c r="R9" s="10">
        <f>M9*$R$5+R8</f>
        <v>0</v>
      </c>
      <c r="S9" s="10">
        <f>N9*S5+S8</f>
        <v>0</v>
      </c>
      <c r="T9" s="11">
        <f>O9*T5+T8</f>
        <v>0</v>
      </c>
      <c r="U9" s="132">
        <f t="shared" si="0"/>
        <v>101.74313433366225</v>
      </c>
      <c r="V9" s="11"/>
    </row>
    <row r="10" spans="1:33" ht="13.5" thickBot="1" x14ac:dyDescent="0.25">
      <c r="A10" s="131" t="s">
        <v>112</v>
      </c>
      <c r="B10" s="124">
        <v>79900</v>
      </c>
      <c r="C10" s="124">
        <f>B10-B9</f>
        <v>13</v>
      </c>
      <c r="D10" s="149">
        <v>67.782802730254801</v>
      </c>
      <c r="E10" s="150">
        <v>8</v>
      </c>
      <c r="F10" s="150">
        <v>2.3109446797279798</v>
      </c>
      <c r="G10" s="150">
        <v>0</v>
      </c>
      <c r="H10" s="150">
        <v>0</v>
      </c>
      <c r="I10" s="151">
        <v>0</v>
      </c>
      <c r="J10" s="11">
        <f>AVERAGE(D9:D10)*(C10)/27</f>
        <v>32.280760114492217</v>
      </c>
      <c r="K10" s="11">
        <f>AVERAGE(E9:E10)*(C10)/27</f>
        <v>3.8518518518518516</v>
      </c>
      <c r="L10" s="11">
        <f>AVERAGE(F9:F10)*(C10)/27</f>
        <v>0.71563864937087118</v>
      </c>
      <c r="M10" s="10">
        <f>AVERAGE(G9:G10)*(C10)/27</f>
        <v>0</v>
      </c>
      <c r="N10" s="11">
        <f>AVERAGE(H9:H10)*(C10)/27</f>
        <v>0</v>
      </c>
      <c r="O10" s="11">
        <f>AVERAGE(I9:I10)*(C10)/27</f>
        <v>0</v>
      </c>
      <c r="P10" s="140">
        <f>J10*P5+P9</f>
        <v>151.71883887814295</v>
      </c>
      <c r="Q10" s="10">
        <f>(L10-(N10*$S$5)-(O10*$T$5))*$Q$5+Q9</f>
        <v>1.8302334824428117</v>
      </c>
      <c r="R10" s="10">
        <f>M10*$R$5+R9</f>
        <v>0</v>
      </c>
      <c r="S10" s="11">
        <f>N10*S5+S9</f>
        <v>0</v>
      </c>
      <c r="T10" s="11">
        <f>O10*T5+T9</f>
        <v>0</v>
      </c>
      <c r="U10" s="132">
        <f t="shared" si="0"/>
        <v>129.27749428458904</v>
      </c>
      <c r="V10" s="11"/>
    </row>
    <row r="11" spans="1:33" ht="13.5" thickBot="1" x14ac:dyDescent="0.25">
      <c r="A11" s="133" t="s">
        <v>113</v>
      </c>
      <c r="B11" s="134">
        <v>79935</v>
      </c>
      <c r="C11" s="134">
        <f>B11-B10</f>
        <v>35</v>
      </c>
      <c r="D11" s="152">
        <v>63.817236595036803</v>
      </c>
      <c r="E11" s="153">
        <v>8</v>
      </c>
      <c r="F11" s="153">
        <v>14.465446650780899</v>
      </c>
      <c r="G11" s="153">
        <v>0</v>
      </c>
      <c r="H11" s="153">
        <v>0</v>
      </c>
      <c r="I11" s="154">
        <v>0</v>
      </c>
      <c r="J11" s="135">
        <f>AVERAGE(D10:D11)*(C11)/27</f>
        <v>85.296321784911228</v>
      </c>
      <c r="K11" s="135">
        <f>AVERAGE(E10:E11)*(C11)/27</f>
        <v>10.37037037037037</v>
      </c>
      <c r="L11" s="135">
        <f>AVERAGE(F10:F11)*(C11)/27</f>
        <v>10.873586973477977</v>
      </c>
      <c r="M11" s="136">
        <f>AVERAGE(G10:G11)*(C11)/27</f>
        <v>0</v>
      </c>
      <c r="N11" s="135">
        <f>AVERAGE(H10:H11)*(C11)/27</f>
        <v>0</v>
      </c>
      <c r="O11" s="135">
        <f>AVERAGE(I10:I11)*(C11)/27</f>
        <v>0</v>
      </c>
      <c r="P11" s="141">
        <f>J11*P5+P10</f>
        <v>237.01516066305419</v>
      </c>
      <c r="Q11" s="136">
        <f>(L11-(N11*$S$5)-(O11*$T$5))*$Q$5+Q10</f>
        <v>15.422217199290284</v>
      </c>
      <c r="R11" s="136">
        <f>M11*$R$5+R10</f>
        <v>0</v>
      </c>
      <c r="S11" s="135">
        <f>N11*S5+S10</f>
        <v>0</v>
      </c>
      <c r="T11" s="135">
        <f>O11*T5+T10</f>
        <v>0</v>
      </c>
      <c r="U11" s="137">
        <f t="shared" si="0"/>
        <v>190.61146198228244</v>
      </c>
      <c r="V11" s="11"/>
      <c r="W11" s="128" t="s">
        <v>36</v>
      </c>
      <c r="X11" s="18"/>
      <c r="Y11" s="19"/>
    </row>
    <row r="12" spans="1:33" ht="12.75" customHeight="1" x14ac:dyDescent="0.2">
      <c r="A12" s="12"/>
      <c r="B12" s="12"/>
      <c r="C12" s="12"/>
      <c r="D12" s="12"/>
      <c r="E12" s="12"/>
      <c r="F12" s="15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W12" s="21" t="s">
        <v>39</v>
      </c>
      <c r="X12" s="22" t="s">
        <v>40</v>
      </c>
      <c r="Y12" s="22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 t="s">
        <v>128</v>
      </c>
      <c r="I13" s="12"/>
      <c r="J13" s="13">
        <f>SUM(J7:J12)</f>
        <v>237.01516066305419</v>
      </c>
      <c r="K13" s="13">
        <f t="shared" ref="K13:O13" si="1">SUM(K7:K12)</f>
        <v>30.981481481481481</v>
      </c>
      <c r="L13" s="13">
        <f t="shared" si="1"/>
        <v>12.337773759432226</v>
      </c>
      <c r="M13" s="13">
        <f t="shared" si="1"/>
        <v>0</v>
      </c>
      <c r="N13" s="13">
        <f t="shared" si="1"/>
        <v>0</v>
      </c>
      <c r="O13" s="13">
        <f t="shared" si="1"/>
        <v>0</v>
      </c>
      <c r="P13" s="13"/>
      <c r="Q13" s="13"/>
      <c r="R13" s="13"/>
      <c r="S13" s="13"/>
      <c r="W13" s="21" t="s">
        <v>41</v>
      </c>
      <c r="X13" s="22" t="s">
        <v>42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W14" s="21" t="s">
        <v>43</v>
      </c>
      <c r="X14" s="22" t="s">
        <v>44</v>
      </c>
      <c r="Y14" s="22" t="s">
        <v>45</v>
      </c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W15" s="21" t="s">
        <v>46</v>
      </c>
      <c r="X15" s="22" t="s">
        <v>44</v>
      </c>
      <c r="Y15" s="22" t="s">
        <v>47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W16" s="23" t="s">
        <v>48</v>
      </c>
      <c r="X16" s="24" t="s">
        <v>49</v>
      </c>
      <c r="Y16" s="24" t="s">
        <v>50</v>
      </c>
    </row>
    <row r="17" spans="1:25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W17" s="23" t="s">
        <v>51</v>
      </c>
      <c r="X17" s="24" t="s">
        <v>52</v>
      </c>
      <c r="Y17" s="24" t="s">
        <v>53</v>
      </c>
    </row>
    <row r="18" spans="1:25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W18" s="23" t="s">
        <v>54</v>
      </c>
      <c r="X18" s="24" t="s">
        <v>105</v>
      </c>
      <c r="Y18" s="24" t="s">
        <v>56</v>
      </c>
    </row>
    <row r="19" spans="1:25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106</v>
      </c>
      <c r="Y19" s="24" t="s">
        <v>58</v>
      </c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107</v>
      </c>
      <c r="Y20" s="24" t="s">
        <v>62</v>
      </c>
    </row>
    <row r="21" spans="1:25" ht="12.75" customHeight="1" thickBot="1" x14ac:dyDescent="0.25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5" t="s">
        <v>54</v>
      </c>
      <c r="X21" s="26" t="s">
        <v>108</v>
      </c>
      <c r="Y21" s="26" t="s">
        <v>60</v>
      </c>
    </row>
    <row r="22" spans="1:25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16"/>
      <c r="X22" s="16"/>
      <c r="Y22" s="16"/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thickBo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3.5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W600" s="17" t="s">
        <v>36</v>
      </c>
      <c r="X600" s="18"/>
      <c r="Y600" s="19"/>
    </row>
    <row r="601" spans="1:2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37</v>
      </c>
      <c r="X601" s="20" t="s">
        <v>38</v>
      </c>
      <c r="Y601" s="20"/>
    </row>
    <row r="602" spans="1: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21" t="s">
        <v>39</v>
      </c>
      <c r="X602" s="22" t="s">
        <v>40</v>
      </c>
      <c r="Y602" s="22"/>
    </row>
    <row r="603" spans="1:2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41</v>
      </c>
      <c r="X603" s="22" t="s">
        <v>42</v>
      </c>
      <c r="Y603" s="22"/>
    </row>
    <row r="604" spans="1:2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43</v>
      </c>
      <c r="X604" s="22" t="s">
        <v>44</v>
      </c>
      <c r="Y604" s="22" t="s">
        <v>45</v>
      </c>
    </row>
    <row r="605" spans="1: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46</v>
      </c>
      <c r="X605" s="22" t="s">
        <v>44</v>
      </c>
      <c r="Y605" s="22" t="s">
        <v>47</v>
      </c>
    </row>
    <row r="606" spans="1: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3" t="s">
        <v>48</v>
      </c>
      <c r="X606" s="24" t="s">
        <v>49</v>
      </c>
      <c r="Y606" s="24" t="s">
        <v>50</v>
      </c>
    </row>
    <row r="607" spans="1:2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51</v>
      </c>
      <c r="X607" s="24" t="s">
        <v>52</v>
      </c>
      <c r="Y607" s="24" t="s">
        <v>53</v>
      </c>
    </row>
    <row r="608" spans="1:2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54</v>
      </c>
      <c r="X608" s="24" t="s">
        <v>55</v>
      </c>
      <c r="Y608" s="24" t="s">
        <v>56</v>
      </c>
    </row>
    <row r="609" spans="1: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57</v>
      </c>
      <c r="Y609" s="24" t="s">
        <v>58</v>
      </c>
    </row>
    <row r="610" spans="1: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59</v>
      </c>
      <c r="Y610" s="24" t="s">
        <v>60</v>
      </c>
    </row>
    <row r="611" spans="1:25" ht="13.5" thickBo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5" t="s">
        <v>54</v>
      </c>
      <c r="X611" s="26" t="s">
        <v>61</v>
      </c>
      <c r="Y611" s="26" t="s">
        <v>62</v>
      </c>
    </row>
    <row r="612" spans="1:2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8" t="s">
        <v>92</v>
      </c>
      <c r="E1" s="159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0" t="s">
        <v>10</v>
      </c>
      <c r="C17" s="160"/>
      <c r="D17" s="161">
        <f>D16+E16</f>
        <v>0</v>
      </c>
      <c r="E17" s="162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Millwood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2020-04-27T21:54:36Z</dcterms:modified>
</cp:coreProperties>
</file>