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7FCFB5DF-57F8-478E-BAB0-CBACC9510A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ley Ditch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C8" i="5" l="1"/>
  <c r="N8" i="5" s="1"/>
  <c r="C9" i="5"/>
  <c r="C10" i="5"/>
  <c r="C11" i="5"/>
  <c r="K11" i="5"/>
  <c r="C12" i="5"/>
  <c r="C13" i="5"/>
  <c r="J13" i="5" s="1"/>
  <c r="C14" i="5"/>
  <c r="J14" i="5"/>
  <c r="C15" i="5"/>
  <c r="C16" i="5"/>
  <c r="O16" i="5" s="1"/>
  <c r="N16" i="5"/>
  <c r="C17" i="5"/>
  <c r="C18" i="5"/>
  <c r="C19" i="5"/>
  <c r="J19" i="5"/>
  <c r="K19" i="5"/>
  <c r="C20" i="5"/>
  <c r="J20" i="5"/>
  <c r="C21" i="5"/>
  <c r="L21" i="5" s="1"/>
  <c r="L13" i="5" l="1"/>
  <c r="O8" i="5"/>
  <c r="K18" i="5"/>
  <c r="M18" i="5"/>
  <c r="K10" i="5"/>
  <c r="M10" i="5"/>
  <c r="L10" i="5"/>
  <c r="M20" i="5"/>
  <c r="J9" i="5"/>
  <c r="M9" i="5"/>
  <c r="L15" i="5"/>
  <c r="M15" i="5"/>
  <c r="K14" i="5"/>
  <c r="M14" i="5"/>
  <c r="S8" i="5"/>
  <c r="O21" i="5"/>
  <c r="M21" i="5"/>
  <c r="L11" i="5"/>
  <c r="M11" i="5"/>
  <c r="N21" i="5"/>
  <c r="L19" i="5"/>
  <c r="M19" i="5"/>
  <c r="K15" i="5"/>
  <c r="N13" i="5"/>
  <c r="M13" i="5"/>
  <c r="J17" i="5"/>
  <c r="M17" i="5"/>
  <c r="J16" i="5"/>
  <c r="M16" i="5"/>
  <c r="J18" i="5"/>
  <c r="J15" i="5"/>
  <c r="M12" i="5"/>
  <c r="J8" i="5"/>
  <c r="M8" i="5"/>
  <c r="K21" i="5"/>
  <c r="O14" i="5"/>
  <c r="J21" i="5"/>
  <c r="O15" i="5"/>
  <c r="N14" i="5"/>
  <c r="K13" i="5"/>
  <c r="J10" i="5"/>
  <c r="N15" i="5"/>
  <c r="L20" i="5"/>
  <c r="L14" i="5"/>
  <c r="K20" i="5"/>
  <c r="L12" i="5"/>
  <c r="O10" i="5"/>
  <c r="K12" i="5"/>
  <c r="J11" i="5"/>
  <c r="J12" i="5"/>
  <c r="O9" i="5"/>
  <c r="T8" i="5"/>
  <c r="O17" i="5"/>
  <c r="N17" i="5"/>
  <c r="N9" i="5"/>
  <c r="S9" i="5" s="1"/>
  <c r="O11" i="5"/>
  <c r="N10" i="5"/>
  <c r="L8" i="5"/>
  <c r="O12" i="5"/>
  <c r="N11" i="5"/>
  <c r="L9" i="5"/>
  <c r="K8" i="5"/>
  <c r="O19" i="5"/>
  <c r="N18" i="5"/>
  <c r="L16" i="5"/>
  <c r="O20" i="5"/>
  <c r="N19" i="5"/>
  <c r="L17" i="5"/>
  <c r="K16" i="5"/>
  <c r="N20" i="5"/>
  <c r="L18" i="5"/>
  <c r="K17" i="5"/>
  <c r="O13" i="5"/>
  <c r="N12" i="5"/>
  <c r="K9" i="5"/>
  <c r="O18" i="5"/>
  <c r="B29" i="1"/>
  <c r="O23" i="5" l="1"/>
  <c r="J23" i="5"/>
  <c r="P8" i="5"/>
  <c r="P9" i="5" s="1"/>
  <c r="N23" i="5"/>
  <c r="M23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L23" i="5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K23" i="5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T9" i="5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S10" i="5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<sst xmlns="http://schemas.openxmlformats.org/spreadsheetml/2006/main" count="289" uniqueCount="139">
  <si>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</si>
  <si>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</si>
  <si>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</si>
  <si>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</si>
  <si>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</si>
  <si>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</si>
  <si>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</si>
  <si>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</si>
  <si>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</si>
  <si>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</si>
  <si>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</si>
  <si>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</si>
  <si>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</si>
  <si>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</si>
  <si>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</si>
  <si>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</si>
  <si>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</si>
  <si>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</si>
  <si>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</si>
  <si>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</si>
  <si>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</si>
  <si>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</si>
  <si>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</si>
  <si>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</si>
  <si>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</si>
  <si>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</si>
  <si>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</si>
  <si>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</si>
  <si>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</si>
  <si>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</si>
  <si>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</si>
  <si>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</si>
  <si>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</si>
  <si>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</si>
  <si>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</si>
  <si>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</si>
  <si>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</si>
  <si>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</si>
  <si>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</si>
  <si>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</si>
  <si>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</si>
  <si>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</si>
  <si>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</si>
  <si>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</si>
  <si>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</si>
  <si>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</si>
  <si>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</si>
  <si>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</si>
  <si>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</si>
  <si>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</si>
  <si>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</si>
  <si>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</si>
  <si>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</si>
  <si>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</si>
  <si>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</si>
  <si>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</si>
  <si>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</si>
  <si>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</si>
  <si>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</si>
  <si>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</si>
  <si>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</si>
  <si>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</si>
  <si>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</si>
  <si>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</si>
  <si>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</si>
  <si>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</si>
  <si>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</si>
  <si>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</si>
  <si>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</si>
  <si>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</si>
  <si>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</si>
  <si>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</si>
  <si>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</si>
  <si>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</si>
  <si>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</si>
  <si>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</si>
  <si>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</si>
  <si>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</si>
  <si>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</si>
  <si>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</si>
  <si>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</si>
  <si>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</si>
  <si>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</si>
  <si>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</si>
  <si>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</si>
  <si>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</si>
  <si>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</si>
  <si>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</si>
  <si>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</si>
  <si>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</si>
  <si>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</si>
  <si>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</si>
  <si>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</si>
  <si>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</si>
  <si>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</si>
  <si>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</si>
  <si>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</si>
  <si>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</si>
  <si>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</si>
  <si>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</si>
  <si>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</si>
  <si>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</si>
  <si>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</si>
  <si>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</si>
  <si>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</si>
  <si>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</si>
  <si>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</si>
  <si>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</si>
  <si>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</si>
  <si>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10+50</t>
  </si>
  <si>
    <t>11+00</t>
  </si>
  <si>
    <t>11+50</t>
  </si>
  <si>
    <t>11+75</t>
  </si>
  <si>
    <t>12+00</t>
  </si>
  <si>
    <t>12+50</t>
  </si>
  <si>
    <t>13+00</t>
  </si>
  <si>
    <t>13+50</t>
  </si>
  <si>
    <t>14+00</t>
  </si>
  <si>
    <t>14+50</t>
  </si>
  <si>
    <t>15+00</t>
  </si>
  <si>
    <t>15+50</t>
  </si>
  <si>
    <t>16+00</t>
  </si>
  <si>
    <t>16+50</t>
  </si>
  <si>
    <t>16+84</t>
  </si>
  <si>
    <t>Unusable</t>
  </si>
  <si>
    <t>Material</t>
  </si>
  <si>
    <t xml:space="preserve">Select </t>
  </si>
  <si>
    <t>Select</t>
  </si>
  <si>
    <t>Crushed</t>
  </si>
  <si>
    <t>Borrow</t>
  </si>
  <si>
    <t xml:space="preserve">Pavement </t>
  </si>
  <si>
    <t xml:space="preserve">Expanded </t>
  </si>
  <si>
    <t>Select Borrow</t>
  </si>
  <si>
    <t>Stage 2 -- Marley Ditch</t>
  </si>
  <si>
    <t>Note 9</t>
  </si>
  <si>
    <t>Mass</t>
  </si>
  <si>
    <t>Ordinate</t>
  </si>
  <si>
    <t>Crushed Material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</si>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</sst>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73D0-79FA-4538-A358-DDE61D8E5021}">
  <dimension ref="A1:AG4091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9" width="6.7109375" style="14" customWidth="1"/>
    <col min="10" max="10" width="7.42578125" style="14" customWidth="1"/>
    <col min="11" max="11" width="10.7109375" style="14" bestFit="1" customWidth="1"/>
    <col min="12" max="12" width="8.7109375" style="14" customWidth="1"/>
    <col min="13" max="13" width="9.7109375" style="14" customWidth="1"/>
    <col min="14" max="14" width="9.5703125" style="14" customWidth="1"/>
    <col min="15" max="15" width="8.7109375" style="14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92.7109375" style="7" bestFit="1" customWidth="1"/>
    <col min="25" max="25" width="46.570312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133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45"/>
      <c r="U2" s="88"/>
      <c r="V2" s="139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124</v>
      </c>
      <c r="F3" s="121"/>
      <c r="G3" s="97" t="s">
        <v>126</v>
      </c>
      <c r="H3" s="97" t="s">
        <v>127</v>
      </c>
      <c r="I3" s="95"/>
      <c r="J3" s="96"/>
      <c r="K3" s="97" t="s">
        <v>124</v>
      </c>
      <c r="L3" s="97"/>
      <c r="M3" s="97" t="s">
        <v>126</v>
      </c>
      <c r="N3" s="97" t="s">
        <v>127</v>
      </c>
      <c r="O3" s="98"/>
      <c r="P3" s="93"/>
      <c r="Q3" s="121" t="s">
        <v>67</v>
      </c>
      <c r="R3" s="121" t="s">
        <v>127</v>
      </c>
      <c r="S3" s="121" t="s">
        <v>131</v>
      </c>
      <c r="T3" s="146" t="s">
        <v>15</v>
      </c>
      <c r="U3" s="114" t="s">
        <v>135</v>
      </c>
      <c r="V3" s="139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130</v>
      </c>
      <c r="F4" s="121" t="s">
        <v>19</v>
      </c>
      <c r="G4" s="121" t="s">
        <v>128</v>
      </c>
      <c r="H4" s="121" t="s">
        <v>129</v>
      </c>
      <c r="I4" s="95" t="s">
        <v>22</v>
      </c>
      <c r="J4" s="93" t="s">
        <v>17</v>
      </c>
      <c r="K4" s="121" t="s">
        <v>130</v>
      </c>
      <c r="L4" s="121" t="s">
        <v>19</v>
      </c>
      <c r="M4" s="121" t="s">
        <v>128</v>
      </c>
      <c r="N4" s="121" t="s">
        <v>129</v>
      </c>
      <c r="O4" s="95" t="s">
        <v>22</v>
      </c>
      <c r="P4" s="93" t="s">
        <v>17</v>
      </c>
      <c r="Q4" s="121" t="s">
        <v>19</v>
      </c>
      <c r="R4" s="121" t="s">
        <v>137</v>
      </c>
      <c r="S4" s="121" t="s">
        <v>132</v>
      </c>
      <c r="T4" s="146" t="s">
        <v>23</v>
      </c>
      <c r="U4" s="115" t="s">
        <v>136</v>
      </c>
      <c r="V4" s="139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125</v>
      </c>
      <c r="F5" s="122"/>
      <c r="G5" s="121" t="s">
        <v>125</v>
      </c>
      <c r="H5" s="122"/>
      <c r="I5" s="103"/>
      <c r="J5" s="93"/>
      <c r="K5" s="121" t="s">
        <v>125</v>
      </c>
      <c r="L5" s="122"/>
      <c r="M5" s="121" t="s">
        <v>125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47" t="s">
        <v>134</v>
      </c>
      <c r="U6" s="116" t="s">
        <v>138</v>
      </c>
      <c r="V6" s="139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9" t="s">
        <v>109</v>
      </c>
      <c r="B7" s="125">
        <v>1049.9999999999</v>
      </c>
      <c r="C7" s="125">
        <v>0</v>
      </c>
      <c r="D7" s="148">
        <v>41.3958601988315</v>
      </c>
      <c r="E7" s="149">
        <v>0</v>
      </c>
      <c r="F7" s="149">
        <v>0</v>
      </c>
      <c r="G7" s="149">
        <v>0</v>
      </c>
      <c r="H7" s="149">
        <v>0</v>
      </c>
      <c r="I7" s="150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40">
        <v>0</v>
      </c>
      <c r="Q7" s="126">
        <v>0</v>
      </c>
      <c r="R7" s="126">
        <v>0</v>
      </c>
      <c r="S7" s="126">
        <v>0</v>
      </c>
      <c r="T7" s="127">
        <v>0</v>
      </c>
      <c r="U7" s="130">
        <v>0</v>
      </c>
      <c r="V7" s="11"/>
    </row>
    <row r="8" spans="1:33" ht="12.75" customHeight="1" x14ac:dyDescent="0.2">
      <c r="A8" s="131" t="s">
        <v>110</v>
      </c>
      <c r="B8" s="123">
        <v>1100.0000000002001</v>
      </c>
      <c r="C8" s="123">
        <f t="shared" ref="C8:C21" si="0">B8-B7</f>
        <v>50.000000000300133</v>
      </c>
      <c r="D8" s="151">
        <v>150.07898683468699</v>
      </c>
      <c r="E8" s="152">
        <v>7</v>
      </c>
      <c r="F8" s="152">
        <v>4.86093991328835</v>
      </c>
      <c r="G8" s="152">
        <v>0</v>
      </c>
      <c r="H8" s="152">
        <v>0</v>
      </c>
      <c r="I8" s="153">
        <v>0</v>
      </c>
      <c r="J8" s="10">
        <f t="shared" ref="J8:J21" si="1">AVERAGE(D7:D8)*(C8)/27</f>
        <v>177.29152503209986</v>
      </c>
      <c r="K8" s="10">
        <f t="shared" ref="K8:K21" si="2">AVERAGE(E7:E8)*(C8)/27</f>
        <v>6.4814814815203876</v>
      </c>
      <c r="L8" s="10">
        <f t="shared" ref="L8:L21" si="3">AVERAGE(F7:F8)*(C8)/27</f>
        <v>4.5008702901088231</v>
      </c>
      <c r="M8" s="10">
        <f t="shared" ref="M8:M21" si="4">AVERAGE(G7:G8)*(C8)/27</f>
        <v>0</v>
      </c>
      <c r="N8" s="10">
        <f t="shared" ref="N8:N21" si="5">AVERAGE(H7:H8)*(C8)/27</f>
        <v>0</v>
      </c>
      <c r="O8" s="10">
        <f t="shared" ref="O8:O21" si="6">AVERAGE(I7:I8)*(C8)/27</f>
        <v>0</v>
      </c>
      <c r="P8" s="141">
        <f>J8*P5+P7</f>
        <v>177.29152503209986</v>
      </c>
      <c r="Q8" s="10">
        <f t="shared" ref="Q8:Q21" si="7">(L8-(N8*$S$5)-(O8*$T$5))*$Q$5+Q7</f>
        <v>5.6260878626360284</v>
      </c>
      <c r="R8" s="10">
        <f t="shared" ref="R8:R21" si="8">M8*$R$5+R7</f>
        <v>0</v>
      </c>
      <c r="S8" s="10">
        <f>N8*S5+S7</f>
        <v>0</v>
      </c>
      <c r="T8" s="11">
        <f>O8*T5+T7</f>
        <v>0</v>
      </c>
      <c r="U8" s="132">
        <f t="shared" ref="U8:U21" si="9">(J8-K8-(L8-(N8*$S$5)-(O8*$T$5))*$Q$5+U7)</f>
        <v>165.18395568794344</v>
      </c>
      <c r="V8" s="11"/>
    </row>
    <row r="9" spans="1:33" ht="12.75" customHeight="1" x14ac:dyDescent="0.2">
      <c r="A9" s="131" t="s">
        <v>111</v>
      </c>
      <c r="B9" s="123">
        <v>1150.0000000002001</v>
      </c>
      <c r="C9" s="123">
        <f t="shared" si="0"/>
        <v>50</v>
      </c>
      <c r="D9" s="151">
        <v>171.031739897195</v>
      </c>
      <c r="E9" s="152">
        <v>7</v>
      </c>
      <c r="F9" s="152">
        <v>104.40137089428499</v>
      </c>
      <c r="G9" s="152">
        <v>0</v>
      </c>
      <c r="H9" s="152">
        <v>0</v>
      </c>
      <c r="I9" s="153">
        <v>0</v>
      </c>
      <c r="J9" s="10">
        <f t="shared" si="1"/>
        <v>297.32474697396481</v>
      </c>
      <c r="K9" s="10">
        <f t="shared" si="2"/>
        <v>12.962962962962964</v>
      </c>
      <c r="L9" s="10">
        <f t="shared" si="3"/>
        <v>101.16880630330864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41">
        <f>J9*P5+P8</f>
        <v>474.61627200606466</v>
      </c>
      <c r="Q9" s="10">
        <f t="shared" si="7"/>
        <v>132.08709574177183</v>
      </c>
      <c r="R9" s="10">
        <f t="shared" si="8"/>
        <v>0</v>
      </c>
      <c r="S9" s="10">
        <f>N9*S5+S8</f>
        <v>0</v>
      </c>
      <c r="T9" s="11">
        <f>O9*T5+T8</f>
        <v>0</v>
      </c>
      <c r="U9" s="132">
        <f t="shared" si="9"/>
        <v>323.08473181980946</v>
      </c>
      <c r="V9" s="11"/>
    </row>
    <row r="10" spans="1:33" ht="12.75" customHeight="1" thickBot="1" x14ac:dyDescent="0.25">
      <c r="A10" s="131" t="s">
        <v>112</v>
      </c>
      <c r="B10" s="124">
        <v>1175</v>
      </c>
      <c r="C10" s="124">
        <f t="shared" si="0"/>
        <v>24.999999999799911</v>
      </c>
      <c r="D10" s="154">
        <v>185.259398600483</v>
      </c>
      <c r="E10" s="155">
        <v>7</v>
      </c>
      <c r="F10" s="155">
        <v>176.45627644808599</v>
      </c>
      <c r="G10" s="155">
        <v>0</v>
      </c>
      <c r="H10" s="155">
        <v>0</v>
      </c>
      <c r="I10" s="156">
        <v>0</v>
      </c>
      <c r="J10" s="11">
        <f t="shared" si="1"/>
        <v>164.9496011550122</v>
      </c>
      <c r="K10" s="11">
        <f t="shared" si="2"/>
        <v>6.4814814814296069</v>
      </c>
      <c r="L10" s="11">
        <f t="shared" si="3"/>
        <v>130.02668858339032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2">
        <f>J10*P5+P9</f>
        <v>639.56587316107687</v>
      </c>
      <c r="Q10" s="10">
        <f t="shared" si="7"/>
        <v>294.62045647100973</v>
      </c>
      <c r="R10" s="10">
        <f t="shared" si="8"/>
        <v>0</v>
      </c>
      <c r="S10" s="11">
        <f>N10*S5+S9</f>
        <v>0</v>
      </c>
      <c r="T10" s="11">
        <f>O10*T5+T9</f>
        <v>0</v>
      </c>
      <c r="U10" s="132">
        <f t="shared" si="9"/>
        <v>319.01949076415417</v>
      </c>
      <c r="V10" s="11"/>
    </row>
    <row r="11" spans="1:33" ht="12.75" customHeight="1" thickBot="1" x14ac:dyDescent="0.25">
      <c r="A11" s="133" t="s">
        <v>113</v>
      </c>
      <c r="B11" s="134">
        <v>1200.0000000002001</v>
      </c>
      <c r="C11" s="134">
        <f t="shared" si="0"/>
        <v>25.000000000200089</v>
      </c>
      <c r="D11" s="157">
        <v>148.890759840247</v>
      </c>
      <c r="E11" s="158">
        <v>7</v>
      </c>
      <c r="F11" s="158">
        <v>239.983272662122</v>
      </c>
      <c r="G11" s="158">
        <v>0</v>
      </c>
      <c r="H11" s="158">
        <v>0</v>
      </c>
      <c r="I11" s="159">
        <v>0</v>
      </c>
      <c r="J11" s="135">
        <f t="shared" si="1"/>
        <v>154.69914742750206</v>
      </c>
      <c r="K11" s="135">
        <f t="shared" si="2"/>
        <v>6.4814814815333568</v>
      </c>
      <c r="L11" s="135">
        <f t="shared" si="3"/>
        <v>192.79608755256524</v>
      </c>
      <c r="M11" s="136">
        <f t="shared" si="4"/>
        <v>0</v>
      </c>
      <c r="N11" s="135">
        <f t="shared" si="5"/>
        <v>0</v>
      </c>
      <c r="O11" s="135">
        <f t="shared" si="6"/>
        <v>0</v>
      </c>
      <c r="P11" s="143">
        <f>J11*P5+P10</f>
        <v>794.26502058857886</v>
      </c>
      <c r="Q11" s="136">
        <f t="shared" si="7"/>
        <v>535.61556591171632</v>
      </c>
      <c r="R11" s="136">
        <f t="shared" si="8"/>
        <v>0</v>
      </c>
      <c r="S11" s="135">
        <f>N11*S5+S10</f>
        <v>0</v>
      </c>
      <c r="T11" s="135">
        <f>O11*T5+T10</f>
        <v>0</v>
      </c>
      <c r="U11" s="137">
        <f t="shared" si="9"/>
        <v>226.2420472694163</v>
      </c>
      <c r="V11" s="11"/>
      <c r="W11" s="128" t="s">
        <v>36</v>
      </c>
      <c r="X11" s="18"/>
      <c r="Y11" s="19"/>
    </row>
    <row r="12" spans="1:33" ht="12.75" customHeight="1" x14ac:dyDescent="0.2">
      <c r="A12" s="129" t="s">
        <v>114</v>
      </c>
      <c r="B12" s="138">
        <v>1250.0000000002001</v>
      </c>
      <c r="C12" s="138">
        <f t="shared" si="0"/>
        <v>50</v>
      </c>
      <c r="D12" s="160">
        <v>121.57115822827799</v>
      </c>
      <c r="E12" s="161">
        <v>7</v>
      </c>
      <c r="F12" s="161">
        <v>205.89411540938801</v>
      </c>
      <c r="G12" s="161">
        <v>0</v>
      </c>
      <c r="H12" s="161">
        <v>0</v>
      </c>
      <c r="I12" s="162">
        <v>0</v>
      </c>
      <c r="J12" s="127">
        <f t="shared" si="1"/>
        <v>250.42770191530093</v>
      </c>
      <c r="K12" s="127">
        <f t="shared" si="2"/>
        <v>12.962962962962964</v>
      </c>
      <c r="L12" s="127">
        <f t="shared" si="3"/>
        <v>412.84943339954634</v>
      </c>
      <c r="M12" s="126">
        <f t="shared" si="4"/>
        <v>0</v>
      </c>
      <c r="N12" s="127">
        <f t="shared" si="5"/>
        <v>0</v>
      </c>
      <c r="O12" s="127">
        <f t="shared" si="6"/>
        <v>0</v>
      </c>
      <c r="P12" s="144">
        <f>J12*P5+P11</f>
        <v>1044.6927225038798</v>
      </c>
      <c r="Q12" s="126">
        <f t="shared" si="7"/>
        <v>1051.6773576611492</v>
      </c>
      <c r="R12" s="126">
        <f t="shared" si="8"/>
        <v>0</v>
      </c>
      <c r="S12" s="127">
        <f>N12*S5+S11</f>
        <v>0</v>
      </c>
      <c r="T12" s="127">
        <f>O12*T5+T11</f>
        <v>0</v>
      </c>
      <c r="U12" s="130">
        <f t="shared" si="9"/>
        <v>-52.355005527678685</v>
      </c>
      <c r="V12" s="127"/>
      <c r="W12" s="17" t="s">
        <v>37</v>
      </c>
      <c r="X12" s="20" t="s">
        <v>38</v>
      </c>
      <c r="Y12" s="20"/>
    </row>
    <row r="13" spans="1:33" ht="12.75" customHeight="1" x14ac:dyDescent="0.2">
      <c r="A13" s="131" t="s">
        <v>115</v>
      </c>
      <c r="B13" s="124">
        <v>1300.0000000002001</v>
      </c>
      <c r="C13" s="124">
        <f t="shared" si="0"/>
        <v>50</v>
      </c>
      <c r="D13" s="154">
        <v>113.529236724196</v>
      </c>
      <c r="E13" s="155">
        <v>7</v>
      </c>
      <c r="F13" s="163">
        <v>163.34139590248799</v>
      </c>
      <c r="G13" s="155">
        <v>0</v>
      </c>
      <c r="H13" s="155">
        <v>0</v>
      </c>
      <c r="I13" s="156">
        <v>0</v>
      </c>
      <c r="J13" s="11">
        <f t="shared" si="1"/>
        <v>217.68555088192039</v>
      </c>
      <c r="K13" s="11">
        <f t="shared" si="2"/>
        <v>12.962962962962964</v>
      </c>
      <c r="L13" s="11">
        <f t="shared" si="3"/>
        <v>341.88473269618146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2">
        <f>J13*P5+P12</f>
        <v>1262.3782733858002</v>
      </c>
      <c r="Q13" s="10">
        <f t="shared" si="7"/>
        <v>1479.0332735313759</v>
      </c>
      <c r="R13" s="10">
        <f t="shared" si="8"/>
        <v>0</v>
      </c>
      <c r="S13" s="11">
        <f>N13*S5+S12</f>
        <v>0</v>
      </c>
      <c r="T13" s="11">
        <f>O13*T5+T12</f>
        <v>0</v>
      </c>
      <c r="U13" s="132">
        <f t="shared" si="9"/>
        <v>-274.98833347894805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1" t="s">
        <v>116</v>
      </c>
      <c r="B14" s="124">
        <v>1350.0000000002001</v>
      </c>
      <c r="C14" s="124">
        <f t="shared" si="0"/>
        <v>50</v>
      </c>
      <c r="D14" s="154">
        <v>104.79481976868701</v>
      </c>
      <c r="E14" s="155">
        <v>7</v>
      </c>
      <c r="F14" s="163">
        <v>112.619908390547</v>
      </c>
      <c r="G14" s="155">
        <v>0</v>
      </c>
      <c r="H14" s="155">
        <v>0</v>
      </c>
      <c r="I14" s="156">
        <v>0</v>
      </c>
      <c r="J14" s="11">
        <f t="shared" si="1"/>
        <v>202.15190416007687</v>
      </c>
      <c r="K14" s="11">
        <f t="shared" si="2"/>
        <v>12.962962962962964</v>
      </c>
      <c r="L14" s="11">
        <f t="shared" si="3"/>
        <v>255.51972619725458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2">
        <f>J14*P5+P13</f>
        <v>1464.530177545877</v>
      </c>
      <c r="Q14" s="10">
        <f t="shared" si="7"/>
        <v>1798.4329312779441</v>
      </c>
      <c r="R14" s="10">
        <f t="shared" si="8"/>
        <v>0</v>
      </c>
      <c r="S14" s="11">
        <f>N14*S5+S13</f>
        <v>0</v>
      </c>
      <c r="T14" s="11">
        <f>O14*T5+T13</f>
        <v>0</v>
      </c>
      <c r="U14" s="132">
        <f t="shared" si="9"/>
        <v>-405.19905002840233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1" t="s">
        <v>117</v>
      </c>
      <c r="B15" s="124">
        <v>1400.0000000002001</v>
      </c>
      <c r="C15" s="124">
        <f t="shared" si="0"/>
        <v>50</v>
      </c>
      <c r="D15" s="154">
        <v>88.749563314970104</v>
      </c>
      <c r="E15" s="155">
        <v>7</v>
      </c>
      <c r="F15" s="163">
        <v>82.815369240733105</v>
      </c>
      <c r="G15" s="155">
        <v>0</v>
      </c>
      <c r="H15" s="155">
        <v>0</v>
      </c>
      <c r="I15" s="156">
        <v>0</v>
      </c>
      <c r="J15" s="11">
        <f t="shared" si="1"/>
        <v>179.20776211449734</v>
      </c>
      <c r="K15" s="11">
        <f t="shared" si="2"/>
        <v>12.962962962962964</v>
      </c>
      <c r="L15" s="11">
        <f t="shared" si="3"/>
        <v>180.95859039933342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2">
        <f>J15*P5+P14</f>
        <v>1643.7379396603744</v>
      </c>
      <c r="Q15" s="10">
        <f t="shared" si="7"/>
        <v>2024.631169277111</v>
      </c>
      <c r="R15" s="10">
        <f t="shared" si="8"/>
        <v>0</v>
      </c>
      <c r="S15" s="11">
        <f>N15*S5+S14</f>
        <v>0</v>
      </c>
      <c r="T15" s="11">
        <f>O15*T5+T14</f>
        <v>0</v>
      </c>
      <c r="U15" s="132">
        <f t="shared" si="9"/>
        <v>-465.15248887603468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3" t="s">
        <v>118</v>
      </c>
      <c r="B16" s="134">
        <v>1450.0000000002001</v>
      </c>
      <c r="C16" s="134">
        <f t="shared" si="0"/>
        <v>50</v>
      </c>
      <c r="D16" s="157">
        <v>79.666441282362896</v>
      </c>
      <c r="E16" s="158">
        <v>7</v>
      </c>
      <c r="F16" s="164">
        <v>41.340470985441698</v>
      </c>
      <c r="G16" s="158">
        <v>0</v>
      </c>
      <c r="H16" s="158">
        <v>0</v>
      </c>
      <c r="I16" s="159">
        <v>0</v>
      </c>
      <c r="J16" s="135">
        <f t="shared" si="1"/>
        <v>155.94074499753057</v>
      </c>
      <c r="K16" s="135">
        <f t="shared" si="2"/>
        <v>12.962962962962964</v>
      </c>
      <c r="L16" s="135">
        <f t="shared" si="3"/>
        <v>114.95911132053223</v>
      </c>
      <c r="M16" s="136">
        <f t="shared" si="4"/>
        <v>0</v>
      </c>
      <c r="N16" s="135">
        <f t="shared" si="5"/>
        <v>0</v>
      </c>
      <c r="O16" s="135">
        <f t="shared" si="6"/>
        <v>0</v>
      </c>
      <c r="P16" s="143">
        <f>J16*P5+P15</f>
        <v>1799.678684657905</v>
      </c>
      <c r="Q16" s="136">
        <f t="shared" si="7"/>
        <v>2168.3300584277763</v>
      </c>
      <c r="R16" s="136">
        <f t="shared" si="8"/>
        <v>0</v>
      </c>
      <c r="S16" s="135">
        <f>N16*S5+S15</f>
        <v>0</v>
      </c>
      <c r="T16" s="135">
        <f>O16*T5+T15</f>
        <v>0</v>
      </c>
      <c r="U16" s="137">
        <f t="shared" si="9"/>
        <v>-465.87359599213232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9" t="s">
        <v>119</v>
      </c>
      <c r="B17" s="138">
        <v>1500.0000000002001</v>
      </c>
      <c r="C17" s="138">
        <f t="shared" si="0"/>
        <v>50</v>
      </c>
      <c r="D17" s="160">
        <v>70.966334775444906</v>
      </c>
      <c r="E17" s="161">
        <v>7</v>
      </c>
      <c r="F17" s="165">
        <v>2.2300136073285999</v>
      </c>
      <c r="G17" s="161">
        <v>0</v>
      </c>
      <c r="H17" s="161">
        <v>0</v>
      </c>
      <c r="I17" s="162">
        <v>0</v>
      </c>
      <c r="J17" s="127">
        <f t="shared" si="1"/>
        <v>139.47479264611835</v>
      </c>
      <c r="K17" s="127">
        <f t="shared" si="2"/>
        <v>12.962962962962964</v>
      </c>
      <c r="L17" s="127">
        <f t="shared" si="3"/>
        <v>40.343041289602127</v>
      </c>
      <c r="M17" s="126">
        <f t="shared" si="4"/>
        <v>0</v>
      </c>
      <c r="N17" s="127">
        <f t="shared" si="5"/>
        <v>0</v>
      </c>
      <c r="O17" s="127">
        <f t="shared" si="6"/>
        <v>0</v>
      </c>
      <c r="P17" s="144">
        <f>J17*P5+P16</f>
        <v>1939.1534773040235</v>
      </c>
      <c r="Q17" s="126">
        <f t="shared" si="7"/>
        <v>2218.7588600397789</v>
      </c>
      <c r="R17" s="126">
        <f t="shared" si="8"/>
        <v>0</v>
      </c>
      <c r="S17" s="127">
        <f>N17*S5+S16</f>
        <v>0</v>
      </c>
      <c r="T17" s="127">
        <f>O17*T5+T16</f>
        <v>0</v>
      </c>
      <c r="U17" s="130">
        <f t="shared" si="9"/>
        <v>-389.79056792097958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1" t="s">
        <v>120</v>
      </c>
      <c r="B18" s="124">
        <v>1550.0000000002001</v>
      </c>
      <c r="C18" s="124">
        <f t="shared" si="0"/>
        <v>50</v>
      </c>
      <c r="D18" s="154">
        <v>57.266166353988403</v>
      </c>
      <c r="E18" s="155">
        <v>7</v>
      </c>
      <c r="F18" s="163">
        <v>0.53587130103551295</v>
      </c>
      <c r="G18" s="155">
        <v>0</v>
      </c>
      <c r="H18" s="155">
        <v>0</v>
      </c>
      <c r="I18" s="156">
        <v>0</v>
      </c>
      <c r="J18" s="11">
        <f t="shared" si="1"/>
        <v>118.73379734206786</v>
      </c>
      <c r="K18" s="11">
        <f t="shared" si="2"/>
        <v>12.962962962962964</v>
      </c>
      <c r="L18" s="11">
        <f t="shared" si="3"/>
        <v>2.5610045447815857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2">
        <f>J18*P5+P17</f>
        <v>2057.8872746460911</v>
      </c>
      <c r="Q18" s="10">
        <f t="shared" si="7"/>
        <v>2221.9601157207558</v>
      </c>
      <c r="R18" s="10">
        <f t="shared" si="8"/>
        <v>0</v>
      </c>
      <c r="S18" s="11">
        <f>N18*S5+S17</f>
        <v>0</v>
      </c>
      <c r="T18" s="11">
        <f>O18*T5+T17</f>
        <v>0</v>
      </c>
      <c r="U18" s="132">
        <f t="shared" si="9"/>
        <v>-287.2209892228517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1" t="s">
        <v>121</v>
      </c>
      <c r="B19" s="124">
        <v>1600.0000000002001</v>
      </c>
      <c r="C19" s="124">
        <f t="shared" si="0"/>
        <v>50</v>
      </c>
      <c r="D19" s="154">
        <v>36.8015076173401</v>
      </c>
      <c r="E19" s="155">
        <v>4</v>
      </c>
      <c r="F19" s="163">
        <v>0.59756789668836097</v>
      </c>
      <c r="G19" s="155">
        <v>0</v>
      </c>
      <c r="H19" s="155">
        <v>0</v>
      </c>
      <c r="I19" s="156">
        <v>0</v>
      </c>
      <c r="J19" s="11">
        <f t="shared" si="1"/>
        <v>87.099698121600454</v>
      </c>
      <c r="K19" s="11">
        <f t="shared" si="2"/>
        <v>10.185185185185185</v>
      </c>
      <c r="L19" s="11">
        <f t="shared" si="3"/>
        <v>1.0494807386332166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2">
        <f>J19*P5+P18</f>
        <v>2144.9869727676914</v>
      </c>
      <c r="Q19" s="10">
        <f t="shared" si="7"/>
        <v>2223.2719666440471</v>
      </c>
      <c r="R19" s="10">
        <f t="shared" si="8"/>
        <v>0</v>
      </c>
      <c r="S19" s="11">
        <f>N19*S5+S18</f>
        <v>0</v>
      </c>
      <c r="T19" s="11">
        <f>O19*T5+T18</f>
        <v>0</v>
      </c>
      <c r="U19" s="132">
        <f t="shared" si="9"/>
        <v>-211.61832720972797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1" t="s">
        <v>122</v>
      </c>
      <c r="B20" s="124">
        <v>1650.0000000002001</v>
      </c>
      <c r="C20" s="124">
        <f t="shared" si="0"/>
        <v>50</v>
      </c>
      <c r="D20" s="154">
        <v>19.169656680466701</v>
      </c>
      <c r="E20" s="155">
        <v>0</v>
      </c>
      <c r="F20" s="163">
        <v>1.4298485290612499</v>
      </c>
      <c r="G20" s="155">
        <v>0</v>
      </c>
      <c r="H20" s="155">
        <v>0</v>
      </c>
      <c r="I20" s="156">
        <v>0</v>
      </c>
      <c r="J20" s="11">
        <f t="shared" si="1"/>
        <v>51.825152127598891</v>
      </c>
      <c r="K20" s="11">
        <f t="shared" si="2"/>
        <v>3.7037037037037037</v>
      </c>
      <c r="L20" s="11">
        <f t="shared" si="3"/>
        <v>1.8772374312496396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2">
        <f>J20*P5+P19</f>
        <v>2196.8121248952903</v>
      </c>
      <c r="Q20" s="10">
        <f t="shared" si="7"/>
        <v>2225.618513433109</v>
      </c>
      <c r="R20" s="10">
        <f t="shared" si="8"/>
        <v>0</v>
      </c>
      <c r="S20" s="11">
        <f>N20*S5+S19</f>
        <v>0</v>
      </c>
      <c r="T20" s="11">
        <f>O20*T5+T19</f>
        <v>0</v>
      </c>
      <c r="U20" s="132">
        <f t="shared" si="9"/>
        <v>-165.84342557489481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3" t="s">
        <v>123</v>
      </c>
      <c r="B21" s="134">
        <v>1684.00000000006</v>
      </c>
      <c r="C21" s="134">
        <f t="shared" si="0"/>
        <v>33.999999999859938</v>
      </c>
      <c r="D21" s="157">
        <v>9.5493339201132095</v>
      </c>
      <c r="E21" s="158">
        <v>0</v>
      </c>
      <c r="F21" s="164">
        <v>0.27572955760683698</v>
      </c>
      <c r="G21" s="158">
        <v>0</v>
      </c>
      <c r="H21" s="158">
        <v>0</v>
      </c>
      <c r="I21" s="159">
        <v>0</v>
      </c>
      <c r="J21" s="135">
        <f t="shared" si="1"/>
        <v>18.082327415105453</v>
      </c>
      <c r="K21" s="135">
        <f t="shared" si="2"/>
        <v>0</v>
      </c>
      <c r="L21" s="135">
        <f t="shared" si="3"/>
        <v>1.073882499008816</v>
      </c>
      <c r="M21" s="136">
        <f t="shared" si="4"/>
        <v>0</v>
      </c>
      <c r="N21" s="135">
        <f t="shared" si="5"/>
        <v>0</v>
      </c>
      <c r="O21" s="135">
        <f t="shared" si="6"/>
        <v>0</v>
      </c>
      <c r="P21" s="143">
        <f>J21*P5+P20</f>
        <v>2214.8944523103955</v>
      </c>
      <c r="Q21" s="136">
        <f t="shared" si="7"/>
        <v>2226.9608665568699</v>
      </c>
      <c r="R21" s="136">
        <f t="shared" si="8"/>
        <v>0</v>
      </c>
      <c r="S21" s="135">
        <f>N21*S5+S20</f>
        <v>0</v>
      </c>
      <c r="T21" s="135">
        <f>O21*T5+T20</f>
        <v>0</v>
      </c>
      <c r="U21" s="137">
        <f t="shared" si="9"/>
        <v>-149.10345128355038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>
        <f>SUM(J7:J22)</f>
        <v>2214.8944523103955</v>
      </c>
      <c r="K23" s="13">
        <f t="shared" ref="K23:O23" si="10">SUM(K7:K22)</f>
        <v>137.03703703707592</v>
      </c>
      <c r="L23" s="13">
        <f t="shared" si="10"/>
        <v>1781.5686932454962</v>
      </c>
      <c r="M23" s="13">
        <f t="shared" si="10"/>
        <v>0</v>
      </c>
      <c r="N23" s="13">
        <f t="shared" si="10"/>
        <v>0</v>
      </c>
      <c r="O23" s="13">
        <f t="shared" si="10"/>
        <v>0</v>
      </c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6" t="s">
        <v>92</v>
      </c>
      <c r="E1" s="167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8" t="s">
        <v>10</v>
      </c>
      <c r="C17" s="168"/>
      <c r="D17" s="169">
        <f>D16+E16</f>
        <v>0</v>
      </c>
      <c r="E17" s="170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Marley Ditch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2020-04-27T21:54:01Z</dcterms:modified>
</cp:coreProperties>
</file>