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24B394D8-C6EB-40CB-B54B-F372212A9B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ist Old HWY 29 Stage 6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5" l="1"/>
  <c r="J8" i="5"/>
  <c r="U8" i="5" s="1"/>
  <c r="K8" i="5"/>
  <c r="N8" i="5"/>
  <c r="O8" i="5"/>
  <c r="T8" i="5"/>
  <c r="C9" i="5"/>
  <c r="C10" i="5"/>
  <c r="J10" i="5" s="1"/>
  <c r="C11" i="5"/>
  <c r="K11" i="5" s="1"/>
  <c r="C12" i="5"/>
  <c r="J12" i="5"/>
  <c r="C13" i="5"/>
  <c r="K13" i="5" s="1"/>
  <c r="J13" i="5"/>
  <c r="C14" i="5"/>
  <c r="K14" i="5" s="1"/>
  <c r="C15" i="5"/>
  <c r="M15" i="5" s="1"/>
  <c r="K15" i="5"/>
  <c r="L15" i="5"/>
  <c r="C16" i="5"/>
  <c r="M16" i="5" s="1"/>
  <c r="K16" i="5"/>
  <c r="L16" i="5"/>
  <c r="N16" i="5"/>
  <c r="C17" i="5"/>
  <c r="C18" i="5"/>
  <c r="J18" i="5"/>
  <c r="L13" i="5" l="1"/>
  <c r="O10" i="5"/>
  <c r="J15" i="5"/>
  <c r="L11" i="5"/>
  <c r="M11" i="5"/>
  <c r="S8" i="5"/>
  <c r="J16" i="5"/>
  <c r="M12" i="5"/>
  <c r="P8" i="5"/>
  <c r="O14" i="5"/>
  <c r="M14" i="5"/>
  <c r="K18" i="5"/>
  <c r="M18" i="5"/>
  <c r="N14" i="5"/>
  <c r="J17" i="5"/>
  <c r="M17" i="5"/>
  <c r="O15" i="5"/>
  <c r="N13" i="5"/>
  <c r="M13" i="5"/>
  <c r="K10" i="5"/>
  <c r="M10" i="5"/>
  <c r="O16" i="5"/>
  <c r="N15" i="5"/>
  <c r="L14" i="5"/>
  <c r="L12" i="5"/>
  <c r="J9" i="5"/>
  <c r="U9" i="5" s="1"/>
  <c r="U10" i="5" s="1"/>
  <c r="M9" i="5"/>
  <c r="L8" i="5"/>
  <c r="M8" i="5"/>
  <c r="K12" i="5"/>
  <c r="J11" i="5"/>
  <c r="O9" i="5"/>
  <c r="O17" i="5"/>
  <c r="N9" i="5"/>
  <c r="J14" i="5"/>
  <c r="O11" i="5"/>
  <c r="N10" i="5"/>
  <c r="N20" i="5" s="1"/>
  <c r="O18" i="5"/>
  <c r="O12" i="5"/>
  <c r="N11" i="5"/>
  <c r="L9" i="5"/>
  <c r="N17" i="5"/>
  <c r="L18" i="5"/>
  <c r="N12" i="5"/>
  <c r="L10" i="5"/>
  <c r="N18" i="5"/>
  <c r="L17" i="5"/>
  <c r="K17" i="5"/>
  <c r="O13" i="5"/>
  <c r="K9" i="5"/>
  <c r="B29" i="1"/>
  <c r="U11" i="5" l="1"/>
  <c r="U12" i="5" s="1"/>
  <c r="U13" i="5" s="1"/>
  <c r="U14" i="5" s="1"/>
  <c r="U15" i="5" s="1"/>
  <c r="U16" i="5" s="1"/>
  <c r="U17" i="5" s="1"/>
  <c r="U18" i="5" s="1"/>
  <c r="J20" i="5"/>
  <c r="P9" i="5"/>
  <c r="P10" i="5" s="1"/>
  <c r="P11" i="5" s="1"/>
  <c r="P12" i="5" s="1"/>
  <c r="P13" i="5" s="1"/>
  <c r="P14" i="5" s="1"/>
  <c r="P15" i="5" s="1"/>
  <c r="P16" i="5" s="1"/>
  <c r="P17" i="5" s="1"/>
  <c r="P18" i="5" s="1"/>
  <c r="K20" i="5"/>
  <c r="O20" i="5"/>
  <c r="S9" i="5"/>
  <c r="S10" i="5" s="1"/>
  <c r="S11" i="5" s="1"/>
  <c r="S12" i="5" s="1"/>
  <c r="S13" i="5" s="1"/>
  <c r="S14" i="5" s="1"/>
  <c r="S15" i="5" s="1"/>
  <c r="S16" i="5" s="1"/>
  <c r="S17" i="5" s="1"/>
  <c r="S18" i="5" s="1"/>
  <c r="M20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L20" i="5"/>
  <c r="Q8" i="5"/>
  <c r="Q9" i="5" s="1"/>
  <c r="Q10" i="5" s="1"/>
  <c r="Q11" i="5" s="1"/>
  <c r="Q12" i="5" s="1"/>
  <c r="T9" i="5"/>
  <c r="T10" i="5" s="1"/>
  <c r="T11" i="5" s="1"/>
  <c r="T12" i="5" s="1"/>
  <c r="T13" i="5" s="1"/>
  <c r="T14" i="5" s="1"/>
  <c r="T15" i="5" s="1"/>
  <c r="T16" i="5" s="1"/>
  <c r="T17" i="5" s="1"/>
  <c r="T18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Q13" i="5" l="1"/>
  <c r="Q14" i="5" s="1"/>
  <c r="Q15" i="5" s="1"/>
  <c r="Q16" i="5" s="1"/>
  <c r="Q17" i="5" s="1"/>
  <c r="Q18" i="5" s="1"/>
  <c r="S13" i="1"/>
  <c r="S16" i="1" s="1"/>
  <c r="D17" i="1"/>
</calcChain>
</file>

<file path=xl/sharedStrings.xml><?xml version="1.0" encoding="utf-8"?>
<sst xmlns="http://schemas.openxmlformats.org/spreadsheetml/2006/main" count="287" uniqueCount="137">
  <si>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</si>
  <si>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</si>
  <si>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</si>
  <si>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</si>
  <si>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</si>
  <si>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</si>
  <si>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</si>
  <si>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</si>
  <si>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</si>
  <si>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</si>
  <si>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</si>
  <si>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</si>
  <si>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</si>
  <si>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</si>
  <si>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</si>
  <si>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</si>
  <si>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</si>
  <si>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</si>
  <si>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</si>
  <si>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</si>
  <si>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</si>
  <si>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</si>
  <si>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</si>
  <si>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</si>
  <si>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</si>
  <si>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</si>
  <si>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</si>
  <si>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</si>
  <si>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</si>
  <si>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</si>
  <si>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</si>
  <si>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</si>
  <si>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</si>
  <si>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</si>
  <si>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</si>
  <si>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</si>
  <si>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</si>
  <si>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</si>
  <si>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</si>
  <si>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</si>
  <si>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</si>
  <si>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</si>
  <si>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</si>
  <si>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</si>
  <si>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</si>
  <si>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</si>
  <si>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</si>
  <si>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</si>
  <si>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</si>
  <si>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</si>
  <si>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</si>
  <si>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</si>
  <si>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</si>
  <si>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</si>
  <si>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</si>
  <si>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</si>
  <si>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</si>
  <si>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</si>
  <si>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</si>
  <si>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</si>
  <si>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</si>
  <si>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</si>
  <si>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</si>
  <si>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</si>
  <si>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</si>
  <si>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</si>
  <si>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</si>
  <si>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</si>
  <si>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</si>
  <si>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</si>
  <si>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</si>
  <si>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</si>
  <si>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</si>
  <si>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</si>
  <si>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</si>
  <si>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</si>
  <si>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</si>
  <si>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</si>
  <si>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</si>
  <si>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</si>
  <si>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</si>
  <si>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</si>
  <si>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</si>
  <si>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</si>
  <si>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</si>
  <si>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</si>
  <si>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</si>
  <si>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</si>
  <si>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</si>
  <si>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</si>
  <si>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</si>
  <si>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</si>
  <si>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</si>
  <si>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</si>
  <si>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</si>
  <si>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</si>
  <si>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</si>
  <si>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</si>
  <si>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</si>
  <si>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</si>
  <si>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</si>
  <si>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</si>
  <si>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</si>
  <si>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</si>
  <si>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</si>
  <si>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</si>
  <si>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</si>
  <si>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</si>
  <si>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</si>
  <si>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716+20</t>
  </si>
  <si>
    <t>716+50</t>
  </si>
  <si>
    <t>717+00</t>
  </si>
  <si>
    <t>717+50</t>
  </si>
  <si>
    <t>718+00</t>
  </si>
  <si>
    <t>718+50</t>
  </si>
  <si>
    <t>719+00</t>
  </si>
  <si>
    <t>719+50</t>
  </si>
  <si>
    <t>720+00</t>
  </si>
  <si>
    <t>720+50</t>
  </si>
  <si>
    <t>721+00</t>
  </si>
  <si>
    <t>721+41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</si>
  <si>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</si>
  <si>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</si>
  <si>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</si>
  <si>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</si>
  <si>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</si>
  <si>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</si>
  <si>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</si>
  <si>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</si>
  <si>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Stage 6 -- Existing Old HWY 29</t>
  </si>
  <si>
    <t>Note 9</t>
  </si>
  <si>
    <t>Mass</t>
  </si>
  <si>
    <t>Ordinate</t>
  </si>
  <si>
    <t xml:space="preserve">Pavement 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</si>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</sst>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AA6-B8BC-4417-8F2E-037B2CB8C678}">
  <dimension ref="A1:AG4091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42578125" style="14" hidden="1" customWidth="1"/>
    <col min="3" max="3" width="9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129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56"/>
      <c r="U2" s="88"/>
      <c r="V2" s="125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121</v>
      </c>
      <c r="F3" s="123"/>
      <c r="G3" s="97" t="s">
        <v>123</v>
      </c>
      <c r="H3" s="97" t="s">
        <v>124</v>
      </c>
      <c r="I3" s="95"/>
      <c r="J3" s="96"/>
      <c r="K3" s="97" t="s">
        <v>121</v>
      </c>
      <c r="L3" s="97"/>
      <c r="M3" s="97" t="s">
        <v>123</v>
      </c>
      <c r="N3" s="97" t="s">
        <v>124</v>
      </c>
      <c r="O3" s="98"/>
      <c r="P3" s="93"/>
      <c r="Q3" s="123" t="s">
        <v>67</v>
      </c>
      <c r="R3" s="123" t="s">
        <v>124</v>
      </c>
      <c r="S3" s="123" t="s">
        <v>127</v>
      </c>
      <c r="T3" s="157" t="s">
        <v>15</v>
      </c>
      <c r="U3" s="114" t="s">
        <v>131</v>
      </c>
      <c r="V3" s="125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3" t="s">
        <v>133</v>
      </c>
      <c r="F4" s="123" t="s">
        <v>19</v>
      </c>
      <c r="G4" s="123" t="s">
        <v>125</v>
      </c>
      <c r="H4" s="123" t="s">
        <v>126</v>
      </c>
      <c r="I4" s="95" t="s">
        <v>22</v>
      </c>
      <c r="J4" s="93" t="s">
        <v>17</v>
      </c>
      <c r="K4" s="123" t="s">
        <v>133</v>
      </c>
      <c r="L4" s="123" t="s">
        <v>19</v>
      </c>
      <c r="M4" s="123" t="s">
        <v>125</v>
      </c>
      <c r="N4" s="123" t="s">
        <v>126</v>
      </c>
      <c r="O4" s="95" t="s">
        <v>22</v>
      </c>
      <c r="P4" s="93" t="s">
        <v>17</v>
      </c>
      <c r="Q4" s="123" t="s">
        <v>19</v>
      </c>
      <c r="R4" s="123" t="s">
        <v>134</v>
      </c>
      <c r="S4" s="123" t="s">
        <v>128</v>
      </c>
      <c r="T4" s="157" t="s">
        <v>23</v>
      </c>
      <c r="U4" s="115" t="s">
        <v>132</v>
      </c>
      <c r="V4" s="125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122</v>
      </c>
      <c r="F5" s="124"/>
      <c r="G5" s="123" t="s">
        <v>122</v>
      </c>
      <c r="H5" s="124"/>
      <c r="I5" s="103"/>
      <c r="J5" s="93"/>
      <c r="K5" s="123" t="s">
        <v>122</v>
      </c>
      <c r="L5" s="124"/>
      <c r="M5" s="123" t="s">
        <v>122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58" t="s">
        <v>130</v>
      </c>
      <c r="U6" s="116" t="s">
        <v>136</v>
      </c>
      <c r="V6" s="125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6" t="s">
        <v>109</v>
      </c>
      <c r="B7" s="127">
        <v>71619.999999999694</v>
      </c>
      <c r="C7" s="127">
        <v>0</v>
      </c>
      <c r="D7" s="140">
        <v>68.08</v>
      </c>
      <c r="E7" s="127">
        <v>16</v>
      </c>
      <c r="F7" s="127">
        <v>1.34671404703113E-3</v>
      </c>
      <c r="G7" s="127">
        <v>0</v>
      </c>
      <c r="H7" s="127">
        <v>0</v>
      </c>
      <c r="I7" s="141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48">
        <v>0</v>
      </c>
      <c r="Q7" s="128">
        <v>0</v>
      </c>
      <c r="R7" s="128">
        <v>0</v>
      </c>
      <c r="S7" s="128">
        <v>0</v>
      </c>
      <c r="T7" s="129">
        <v>0</v>
      </c>
      <c r="U7" s="130">
        <v>0</v>
      </c>
      <c r="V7" s="11"/>
    </row>
    <row r="8" spans="1:33" ht="12.75" customHeight="1" x14ac:dyDescent="0.2">
      <c r="A8" s="131" t="s">
        <v>110</v>
      </c>
      <c r="B8" s="121">
        <v>71650</v>
      </c>
      <c r="C8" s="121">
        <f t="shared" ref="C8:C18" si="0">B8-B7</f>
        <v>30.00000000030559</v>
      </c>
      <c r="D8" s="142">
        <v>135.44999999999999</v>
      </c>
      <c r="E8" s="121">
        <v>16</v>
      </c>
      <c r="F8" s="121">
        <v>2.5268810040870401E-3</v>
      </c>
      <c r="G8" s="121">
        <v>0</v>
      </c>
      <c r="H8" s="121">
        <v>0</v>
      </c>
      <c r="I8" s="143">
        <v>0</v>
      </c>
      <c r="J8" s="10">
        <f t="shared" ref="J8:J18" si="1">AVERAGE(D7:D8)*(C8)/27</f>
        <v>113.07222222337401</v>
      </c>
      <c r="K8" s="10">
        <f t="shared" ref="K8:K18" si="2">AVERAGE(E7:E8)*(C8)/27</f>
        <v>17.777777777958867</v>
      </c>
      <c r="L8" s="10">
        <f t="shared" ref="L8:L18" si="3">AVERAGE(F7:F8)*(C8)/27</f>
        <v>2.1519972506431266E-3</v>
      </c>
      <c r="M8" s="10">
        <f t="shared" ref="M8:M18" si="4">AVERAGE(G7:G8)*(C8)/27</f>
        <v>0</v>
      </c>
      <c r="N8" s="10">
        <f t="shared" ref="N8:N18" si="5">AVERAGE(H7:H8)*(C8)/27</f>
        <v>0</v>
      </c>
      <c r="O8" s="10">
        <f t="shared" ref="O8:O18" si="6">AVERAGE(I7:I8)*(C8)/27</f>
        <v>0</v>
      </c>
      <c r="P8" s="149">
        <f>J8*P5+P7</f>
        <v>113.07222222337401</v>
      </c>
      <c r="Q8" s="10">
        <f t="shared" ref="Q8:Q18" si="7">(L8-(N8*$S$5)-(O8*$T$5))*$Q$5+Q7</f>
        <v>2.6899965633039083E-3</v>
      </c>
      <c r="R8" s="10">
        <f>M8*R5+R7</f>
        <v>0</v>
      </c>
      <c r="S8" s="10">
        <f>N8*S5+S7</f>
        <v>0</v>
      </c>
      <c r="T8" s="11">
        <f>O8*T5+T7</f>
        <v>0</v>
      </c>
      <c r="U8" s="132">
        <f>(J8-K8-(L8-(N8*$S$5)-(O8*$T$5))*$Q$5+U7)</f>
        <v>95.291754448851833</v>
      </c>
      <c r="V8" s="11"/>
    </row>
    <row r="9" spans="1:33" ht="12.75" customHeight="1" x14ac:dyDescent="0.2">
      <c r="A9" s="131" t="s">
        <v>111</v>
      </c>
      <c r="B9" s="121">
        <v>71700</v>
      </c>
      <c r="C9" s="121">
        <f t="shared" si="0"/>
        <v>50</v>
      </c>
      <c r="D9" s="142">
        <v>164</v>
      </c>
      <c r="E9" s="121">
        <v>16</v>
      </c>
      <c r="F9" s="121">
        <v>0.141189233458135</v>
      </c>
      <c r="G9" s="121">
        <v>0</v>
      </c>
      <c r="H9" s="121">
        <v>0</v>
      </c>
      <c r="I9" s="143">
        <v>0</v>
      </c>
      <c r="J9" s="10">
        <f t="shared" si="1"/>
        <v>277.26851851851853</v>
      </c>
      <c r="K9" s="10">
        <f t="shared" si="2"/>
        <v>29.62962962962963</v>
      </c>
      <c r="L9" s="10">
        <f t="shared" si="3"/>
        <v>0.13307047635390928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49">
        <f>J9*P5+P8</f>
        <v>390.34074074189255</v>
      </c>
      <c r="Q9" s="10">
        <f t="shared" si="7"/>
        <v>0.16902809200569049</v>
      </c>
      <c r="R9" s="10">
        <f>M9*R5+R8</f>
        <v>0</v>
      </c>
      <c r="S9" s="10">
        <f>N9*S5+S8</f>
        <v>0</v>
      </c>
      <c r="T9" s="11">
        <f>O9*T5+T8</f>
        <v>0</v>
      </c>
      <c r="U9" s="132">
        <f t="shared" ref="U9:U18" si="8">(J9-K9-(L9-(N9*$S$5)-(O9*$T$5))*$Q$5+U8)</f>
        <v>342.76430524229835</v>
      </c>
      <c r="V9" s="11"/>
    </row>
    <row r="10" spans="1:33" ht="12.75" customHeight="1" thickBot="1" x14ac:dyDescent="0.25">
      <c r="A10" s="131" t="s">
        <v>112</v>
      </c>
      <c r="B10" s="122">
        <v>71750</v>
      </c>
      <c r="C10" s="122">
        <f t="shared" si="0"/>
        <v>50</v>
      </c>
      <c r="D10" s="144">
        <v>166.52</v>
      </c>
      <c r="E10" s="122">
        <v>16</v>
      </c>
      <c r="F10" s="122">
        <v>1.76598381221993E-2</v>
      </c>
      <c r="G10" s="122">
        <v>0</v>
      </c>
      <c r="H10" s="122">
        <v>0</v>
      </c>
      <c r="I10" s="145">
        <v>0</v>
      </c>
      <c r="J10" s="11">
        <f t="shared" si="1"/>
        <v>306.03703703703701</v>
      </c>
      <c r="K10" s="11">
        <f t="shared" si="2"/>
        <v>29.62962962962963</v>
      </c>
      <c r="L10" s="11">
        <f t="shared" si="3"/>
        <v>0.14708247368549471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0">
        <f>J10*P5+P9</f>
        <v>696.37777777892961</v>
      </c>
      <c r="Q10" s="10">
        <f t="shared" si="7"/>
        <v>0.35288118411255887</v>
      </c>
      <c r="R10" s="11">
        <f>M10*R5+R9</f>
        <v>0</v>
      </c>
      <c r="S10" s="11">
        <f>N10*S5+S9</f>
        <v>0</v>
      </c>
      <c r="T10" s="11">
        <f>O10*T5+T9</f>
        <v>0</v>
      </c>
      <c r="U10" s="132">
        <f t="shared" si="8"/>
        <v>618.98785955759888</v>
      </c>
      <c r="V10" s="11"/>
    </row>
    <row r="11" spans="1:33" ht="12.75" customHeight="1" thickBot="1" x14ac:dyDescent="0.25">
      <c r="A11" s="134" t="s">
        <v>113</v>
      </c>
      <c r="B11" s="135">
        <v>71800</v>
      </c>
      <c r="C11" s="135">
        <f t="shared" si="0"/>
        <v>50</v>
      </c>
      <c r="D11" s="146">
        <v>179.1</v>
      </c>
      <c r="E11" s="135">
        <v>16</v>
      </c>
      <c r="F11" s="135">
        <v>0</v>
      </c>
      <c r="G11" s="135">
        <v>0</v>
      </c>
      <c r="H11" s="135">
        <v>0</v>
      </c>
      <c r="I11" s="147">
        <v>0</v>
      </c>
      <c r="J11" s="137">
        <f t="shared" si="1"/>
        <v>320.01851851851853</v>
      </c>
      <c r="K11" s="137">
        <f t="shared" si="2"/>
        <v>29.62962962962963</v>
      </c>
      <c r="L11" s="137">
        <f t="shared" si="3"/>
        <v>1.6351701964999351E-2</v>
      </c>
      <c r="M11" s="138">
        <f t="shared" si="4"/>
        <v>0</v>
      </c>
      <c r="N11" s="137">
        <f t="shared" si="5"/>
        <v>0</v>
      </c>
      <c r="O11" s="137">
        <f t="shared" si="6"/>
        <v>0</v>
      </c>
      <c r="P11" s="151">
        <f>J11*P5+P10</f>
        <v>1016.3962962974481</v>
      </c>
      <c r="Q11" s="138">
        <f t="shared" si="7"/>
        <v>0.37332081156880803</v>
      </c>
      <c r="R11" s="137">
        <f>M11*R5+R10</f>
        <v>0</v>
      </c>
      <c r="S11" s="137">
        <f>N11*S5+S10</f>
        <v>0</v>
      </c>
      <c r="T11" s="137">
        <f>O11*T5+T10</f>
        <v>0</v>
      </c>
      <c r="U11" s="139">
        <f t="shared" si="8"/>
        <v>909.35630881903148</v>
      </c>
      <c r="V11" s="11"/>
      <c r="W11" s="17" t="s">
        <v>36</v>
      </c>
      <c r="X11" s="18"/>
      <c r="Y11" s="19"/>
    </row>
    <row r="12" spans="1:33" ht="12.75" customHeight="1" x14ac:dyDescent="0.2">
      <c r="A12" s="126" t="s">
        <v>114</v>
      </c>
      <c r="B12" s="152">
        <v>71850</v>
      </c>
      <c r="C12" s="152">
        <f t="shared" si="0"/>
        <v>50</v>
      </c>
      <c r="D12" s="153">
        <v>178.33</v>
      </c>
      <c r="E12" s="152">
        <v>16</v>
      </c>
      <c r="F12" s="152">
        <v>7.6742814075259902E-2</v>
      </c>
      <c r="G12" s="152">
        <v>0</v>
      </c>
      <c r="H12" s="152">
        <v>0</v>
      </c>
      <c r="I12" s="154">
        <v>0</v>
      </c>
      <c r="J12" s="129">
        <f t="shared" si="1"/>
        <v>330.9537037037037</v>
      </c>
      <c r="K12" s="129">
        <f t="shared" si="2"/>
        <v>29.62962962962963</v>
      </c>
      <c r="L12" s="129">
        <f t="shared" si="3"/>
        <v>7.1058161180796206E-2</v>
      </c>
      <c r="M12" s="128">
        <f t="shared" si="4"/>
        <v>0</v>
      </c>
      <c r="N12" s="129">
        <f t="shared" si="5"/>
        <v>0</v>
      </c>
      <c r="O12" s="129">
        <f t="shared" si="6"/>
        <v>0</v>
      </c>
      <c r="P12" s="155">
        <f>J12*P5+P11</f>
        <v>1347.3500000011518</v>
      </c>
      <c r="Q12" s="128">
        <f t="shared" si="7"/>
        <v>0.46214351304480328</v>
      </c>
      <c r="R12" s="129">
        <f>M12*R5+R11</f>
        <v>0</v>
      </c>
      <c r="S12" s="129">
        <f>N12*S5+S11</f>
        <v>0</v>
      </c>
      <c r="T12" s="129">
        <f>O12*T5+T11</f>
        <v>0</v>
      </c>
      <c r="U12" s="132">
        <f t="shared" si="8"/>
        <v>1210.5915601916295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1" t="s">
        <v>115</v>
      </c>
      <c r="B13" s="122">
        <v>71900</v>
      </c>
      <c r="C13" s="122">
        <f t="shared" si="0"/>
        <v>50</v>
      </c>
      <c r="D13" s="144">
        <v>165.37</v>
      </c>
      <c r="E13" s="122">
        <v>16</v>
      </c>
      <c r="F13" s="133">
        <v>0</v>
      </c>
      <c r="G13" s="122">
        <v>0</v>
      </c>
      <c r="H13" s="122">
        <v>0</v>
      </c>
      <c r="I13" s="145">
        <v>0</v>
      </c>
      <c r="J13" s="11">
        <f t="shared" si="1"/>
        <v>318.24074074074082</v>
      </c>
      <c r="K13" s="11">
        <f t="shared" si="2"/>
        <v>29.62962962962963</v>
      </c>
      <c r="L13" s="11">
        <f t="shared" si="3"/>
        <v>7.1058161180796206E-2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0">
        <f>J13*P5+P12</f>
        <v>1665.5907407418927</v>
      </c>
      <c r="Q13" s="10">
        <f t="shared" si="7"/>
        <v>0.55096621452079853</v>
      </c>
      <c r="R13" s="11">
        <f>M13*R5+R12</f>
        <v>0</v>
      </c>
      <c r="S13" s="11">
        <f>N13*S5+S12</f>
        <v>0</v>
      </c>
      <c r="T13" s="11">
        <f>O13*T5+T12</f>
        <v>0</v>
      </c>
      <c r="U13" s="132">
        <f t="shared" si="8"/>
        <v>1499.1138486012646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1" t="s">
        <v>116</v>
      </c>
      <c r="B14" s="122">
        <v>71950</v>
      </c>
      <c r="C14" s="122">
        <f t="shared" si="0"/>
        <v>50</v>
      </c>
      <c r="D14" s="144">
        <v>172.89</v>
      </c>
      <c r="E14" s="122">
        <v>16</v>
      </c>
      <c r="F14" s="133">
        <v>0</v>
      </c>
      <c r="G14" s="122">
        <v>0</v>
      </c>
      <c r="H14" s="122">
        <v>0</v>
      </c>
      <c r="I14" s="145">
        <v>0</v>
      </c>
      <c r="J14" s="11">
        <f t="shared" si="1"/>
        <v>313.2037037037037</v>
      </c>
      <c r="K14" s="11">
        <f t="shared" si="2"/>
        <v>29.62962962962963</v>
      </c>
      <c r="L14" s="11">
        <f t="shared" si="3"/>
        <v>0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0">
        <f>J14*P5+P13</f>
        <v>1978.7944444455964</v>
      </c>
      <c r="Q14" s="10">
        <f t="shared" si="7"/>
        <v>0.55096621452079853</v>
      </c>
      <c r="R14" s="11">
        <f>M14*R5+R13</f>
        <v>0</v>
      </c>
      <c r="S14" s="11">
        <f>N14*S5+S13</f>
        <v>0</v>
      </c>
      <c r="T14" s="11">
        <f>O14*T5+T13</f>
        <v>0</v>
      </c>
      <c r="U14" s="132">
        <f t="shared" si="8"/>
        <v>1782.6879226753388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1" t="s">
        <v>117</v>
      </c>
      <c r="B15" s="122">
        <v>72000</v>
      </c>
      <c r="C15" s="122">
        <f t="shared" si="0"/>
        <v>50</v>
      </c>
      <c r="D15" s="144">
        <v>166.31</v>
      </c>
      <c r="E15" s="122">
        <v>16</v>
      </c>
      <c r="F15" s="133">
        <v>0.31778376884722098</v>
      </c>
      <c r="G15" s="122">
        <v>0</v>
      </c>
      <c r="H15" s="122">
        <v>0</v>
      </c>
      <c r="I15" s="145">
        <v>0</v>
      </c>
      <c r="J15" s="11">
        <f t="shared" si="1"/>
        <v>314.07407407407408</v>
      </c>
      <c r="K15" s="11">
        <f t="shared" si="2"/>
        <v>29.62962962962963</v>
      </c>
      <c r="L15" s="11">
        <f t="shared" si="3"/>
        <v>0.29424423041409353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0">
        <f>J15*P5+P14</f>
        <v>2292.8685185196705</v>
      </c>
      <c r="Q15" s="10">
        <f t="shared" si="7"/>
        <v>0.91877150253841544</v>
      </c>
      <c r="R15" s="11">
        <f>M15*R5+R14</f>
        <v>0</v>
      </c>
      <c r="S15" s="11">
        <f>N15*S5+S14</f>
        <v>0</v>
      </c>
      <c r="T15" s="11">
        <f>O15*T5+T14</f>
        <v>0</v>
      </c>
      <c r="U15" s="132">
        <f t="shared" si="8"/>
        <v>2066.7645618317656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4" t="s">
        <v>118</v>
      </c>
      <c r="B16" s="135">
        <v>72050</v>
      </c>
      <c r="C16" s="135">
        <f t="shared" si="0"/>
        <v>50</v>
      </c>
      <c r="D16" s="146">
        <v>150.80000000000001</v>
      </c>
      <c r="E16" s="135">
        <v>16</v>
      </c>
      <c r="F16" s="136">
        <v>0.141794295139334</v>
      </c>
      <c r="G16" s="135">
        <v>0</v>
      </c>
      <c r="H16" s="135">
        <v>0</v>
      </c>
      <c r="I16" s="147">
        <v>0</v>
      </c>
      <c r="J16" s="137">
        <f t="shared" si="1"/>
        <v>293.62037037037038</v>
      </c>
      <c r="K16" s="137">
        <f t="shared" si="2"/>
        <v>29.62962962962963</v>
      </c>
      <c r="L16" s="137">
        <f t="shared" si="3"/>
        <v>0.42553524443199536</v>
      </c>
      <c r="M16" s="138">
        <f t="shared" si="4"/>
        <v>0</v>
      </c>
      <c r="N16" s="137">
        <f t="shared" si="5"/>
        <v>0</v>
      </c>
      <c r="O16" s="137">
        <f t="shared" si="6"/>
        <v>0</v>
      </c>
      <c r="P16" s="151">
        <f>J16*P5+P15</f>
        <v>2586.4888888900409</v>
      </c>
      <c r="Q16" s="138">
        <f t="shared" si="7"/>
        <v>1.4506905580784095</v>
      </c>
      <c r="R16" s="137">
        <f>M16*R5+R15</f>
        <v>0</v>
      </c>
      <c r="S16" s="137">
        <f>N16*S5+S15</f>
        <v>0</v>
      </c>
      <c r="T16" s="137">
        <f>O16*T5+T15</f>
        <v>0</v>
      </c>
      <c r="U16" s="139">
        <f t="shared" si="8"/>
        <v>2330.2233835169664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1" t="s">
        <v>119</v>
      </c>
      <c r="B17" s="122">
        <v>72100</v>
      </c>
      <c r="C17" s="122">
        <f t="shared" si="0"/>
        <v>50</v>
      </c>
      <c r="D17" s="144">
        <v>174.04</v>
      </c>
      <c r="E17" s="122">
        <v>19</v>
      </c>
      <c r="F17" s="133">
        <v>2.3570844095957E-3</v>
      </c>
      <c r="G17" s="122">
        <v>0</v>
      </c>
      <c r="H17" s="122">
        <v>0</v>
      </c>
      <c r="I17" s="145">
        <v>0</v>
      </c>
      <c r="J17" s="11">
        <f t="shared" si="1"/>
        <v>300.77777777777783</v>
      </c>
      <c r="K17" s="11">
        <f t="shared" si="2"/>
        <v>32.407407407407405</v>
      </c>
      <c r="L17" s="11">
        <f t="shared" si="3"/>
        <v>0.13347349958234231</v>
      </c>
      <c r="M17" s="10">
        <f t="shared" si="4"/>
        <v>0</v>
      </c>
      <c r="N17" s="11">
        <f t="shared" si="5"/>
        <v>0</v>
      </c>
      <c r="O17" s="11">
        <f t="shared" si="6"/>
        <v>0</v>
      </c>
      <c r="P17" s="150">
        <f>J17*P5+P16</f>
        <v>2887.2666666678188</v>
      </c>
      <c r="Q17" s="10">
        <f t="shared" si="7"/>
        <v>1.6175324325563374</v>
      </c>
      <c r="R17" s="11">
        <f>M17*R5+R16</f>
        <v>0</v>
      </c>
      <c r="S17" s="11">
        <f>N17*S5+S16</f>
        <v>0</v>
      </c>
      <c r="T17" s="11">
        <f>O17*T5+T16</f>
        <v>0</v>
      </c>
      <c r="U17" s="132">
        <f t="shared" si="8"/>
        <v>2598.4269120128588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thickBot="1" x14ac:dyDescent="0.25">
      <c r="A18" s="134" t="s">
        <v>120</v>
      </c>
      <c r="B18" s="135">
        <v>72140.999999999898</v>
      </c>
      <c r="C18" s="135">
        <f t="shared" si="0"/>
        <v>40.999999999898137</v>
      </c>
      <c r="D18" s="146">
        <v>57.56</v>
      </c>
      <c r="E18" s="135">
        <v>25</v>
      </c>
      <c r="F18" s="136">
        <v>0.33185606994447903</v>
      </c>
      <c r="G18" s="135">
        <v>0</v>
      </c>
      <c r="H18" s="135">
        <v>0</v>
      </c>
      <c r="I18" s="147">
        <v>0</v>
      </c>
      <c r="J18" s="137">
        <f t="shared" si="1"/>
        <v>175.84444444400756</v>
      </c>
      <c r="K18" s="137">
        <f t="shared" si="2"/>
        <v>33.407407407324406</v>
      </c>
      <c r="L18" s="137">
        <f t="shared" si="3"/>
        <v>0.25375443200894482</v>
      </c>
      <c r="M18" s="138">
        <f t="shared" si="4"/>
        <v>0</v>
      </c>
      <c r="N18" s="137">
        <f t="shared" si="5"/>
        <v>0</v>
      </c>
      <c r="O18" s="137">
        <f t="shared" si="6"/>
        <v>0</v>
      </c>
      <c r="P18" s="151">
        <f>J18*P5+P17</f>
        <v>3063.1111111118262</v>
      </c>
      <c r="Q18" s="138">
        <f t="shared" si="7"/>
        <v>1.9347254725675185</v>
      </c>
      <c r="R18" s="137">
        <f>M18*R5+R17</f>
        <v>0</v>
      </c>
      <c r="S18" s="137">
        <f>N18*S5+S17</f>
        <v>0</v>
      </c>
      <c r="T18" s="137">
        <f>O18*T5+T17</f>
        <v>0</v>
      </c>
      <c r="U18" s="139">
        <f t="shared" si="8"/>
        <v>2740.5467560095308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 t="s">
        <v>135</v>
      </c>
      <c r="I20" s="12"/>
      <c r="J20" s="13">
        <f>SUM(J7:J19)</f>
        <v>3063.1111111118262</v>
      </c>
      <c r="K20" s="13">
        <f>SUM(K7:K19)</f>
        <v>320.62962962972767</v>
      </c>
      <c r="L20" s="13">
        <f t="shared" ref="L20:O20" si="9">SUM(L7:L19)</f>
        <v>1.5477803780540149</v>
      </c>
      <c r="M20" s="13">
        <f t="shared" si="9"/>
        <v>0</v>
      </c>
      <c r="N20" s="13">
        <f t="shared" si="9"/>
        <v>0</v>
      </c>
      <c r="O20" s="13">
        <f t="shared" si="9"/>
        <v>0</v>
      </c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9" t="s">
        <v>92</v>
      </c>
      <c r="E1" s="160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1" t="s">
        <v>10</v>
      </c>
      <c r="C17" s="161"/>
      <c r="D17" s="162">
        <f>D16+E16</f>
        <v>0</v>
      </c>
      <c r="E17" s="163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 Old HWY 29 Stage 6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2020-04-27T21:54:52Z</dcterms:modified>
</cp:coreProperties>
</file>