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88C5A26A-29C1-4329-BFD4-6786BE59B3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ist Milltown Road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5" l="1"/>
  <c r="K8" i="5"/>
  <c r="N8" i="5"/>
  <c r="O8" i="5"/>
  <c r="T8" i="5" s="1"/>
  <c r="J10" i="5"/>
  <c r="K11" i="5"/>
  <c r="O10" i="5" l="1"/>
  <c r="L11" i="5"/>
  <c r="M11" i="5"/>
  <c r="S8" i="5"/>
  <c r="P8" i="5"/>
  <c r="K10" i="5"/>
  <c r="M10" i="5"/>
  <c r="J9" i="5"/>
  <c r="M9" i="5"/>
  <c r="L8" i="5"/>
  <c r="U8" i="5" s="1"/>
  <c r="M8" i="5"/>
  <c r="J11" i="5"/>
  <c r="O9" i="5"/>
  <c r="N9" i="5"/>
  <c r="O11" i="5"/>
  <c r="N10" i="5"/>
  <c r="N11" i="5"/>
  <c r="L9" i="5"/>
  <c r="L10" i="5"/>
  <c r="K9" i="5"/>
  <c r="B29" i="1"/>
  <c r="N13" i="5" l="1"/>
  <c r="U9" i="5"/>
  <c r="U10" i="5" s="1"/>
  <c r="U11" i="5" s="1"/>
  <c r="J13" i="5"/>
  <c r="P9" i="5"/>
  <c r="P10" i="5" s="1"/>
  <c r="P11" i="5" s="1"/>
  <c r="K13" i="5"/>
  <c r="O13" i="5"/>
  <c r="S9" i="5"/>
  <c r="S10" i="5" s="1"/>
  <c r="S11" i="5" s="1"/>
  <c r="M13" i="5"/>
  <c r="R8" i="5"/>
  <c r="R9" i="5" s="1"/>
  <c r="R10" i="5" s="1"/>
  <c r="R11" i="5" s="1"/>
  <c r="L13" i="5"/>
  <c r="Q8" i="5"/>
  <c r="Q9" i="5" s="1"/>
  <c r="Q10" i="5" s="1"/>
  <c r="Q11" i="5" s="1"/>
  <c r="T9" i="5"/>
  <c r="T10" i="5" s="1"/>
  <c r="T1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<sst xmlns="http://schemas.openxmlformats.org/spreadsheetml/2006/main" count="280" uniqueCount="130">
  <si>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</si>
  <si>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</si>
  <si>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</si>
  <si>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</si>
  <si>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</si>
  <si>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</si>
  <si>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</si>
  <si>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</si>
  <si>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</si>
  <si>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</si>
  <si>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</si>
  <si>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</si>
  <si>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</si>
  <si>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</si>
  <si>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</si>
  <si>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</si>
  <si>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</si>
  <si>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</si>
  <si>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</si>
  <si>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</si>
  <si>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</si>
  <si>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</si>
  <si>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</si>
  <si>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</si>
  <si>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</si>
  <si>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</si>
  <si>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</si>
  <si>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</si>
  <si>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</si>
  <si>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</si>
  <si>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</si>
  <si>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</si>
  <si>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</si>
  <si>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</si>
  <si>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</si>
  <si>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</si>
  <si>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</si>
  <si>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</si>
  <si>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</si>
  <si>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</si>
  <si>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</si>
  <si>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</si>
  <si>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</si>
  <si>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</si>
  <si>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</si>
  <si>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</si>
  <si>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</si>
  <si>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</si>
  <si>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</si>
  <si>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</si>
  <si>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</si>
  <si>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</si>
  <si>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</si>
  <si>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</si>
  <si>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</si>
  <si>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</si>
  <si>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</si>
  <si>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</si>
  <si>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</si>
  <si>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</si>
  <si>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</si>
  <si>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</si>
  <si>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</si>
  <si>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</si>
  <si>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</si>
  <si>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</si>
  <si>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</si>
  <si>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</si>
  <si>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</si>
  <si>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</si>
  <si>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</si>
  <si>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</si>
  <si>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</si>
  <si>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</si>
  <si>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</si>
  <si>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</si>
  <si>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</si>
  <si>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</si>
  <si>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</si>
  <si>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</si>
  <si>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</si>
  <si>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</si>
  <si>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</si>
  <si>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</si>
  <si>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</si>
  <si>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</si>
  <si>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</si>
  <si>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</si>
  <si>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</si>
  <si>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</si>
  <si>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</si>
  <si>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</si>
  <si>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</si>
  <si>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</si>
  <si>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</si>
  <si>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</si>
  <si>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</si>
  <si>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</si>
  <si>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</si>
  <si>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</si>
  <si>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</si>
  <si>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</si>
  <si>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</si>
  <si>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</si>
  <si>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</si>
  <si>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</si>
  <si>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</si>
  <si>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</si>
  <si>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</si>
  <si>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</si>
  <si>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</si>
  <si>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</si>
  <si>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</si>
  <si>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</si>
  <si>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</si>
  <si>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</si>
  <si>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</si>
  <si>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Note 9</t>
  </si>
  <si>
    <t>Mass</t>
  </si>
  <si>
    <t>Ordinate</t>
  </si>
  <si>
    <t xml:space="preserve">Pavement </t>
  </si>
  <si>
    <t>Crushed Material</t>
  </si>
  <si>
    <t>Totals:</t>
  </si>
  <si>
    <t>734+10</t>
  </si>
  <si>
    <t>734+50</t>
  </si>
  <si>
    <t>735+00</t>
  </si>
  <si>
    <t>735+50</t>
  </si>
  <si>
    <t>735+86</t>
  </si>
  <si>
    <t>Stage 2 -- Existing Milltown Road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</si>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</sst>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AA6-B8BC-4417-8F2E-037B2CB8C678}">
  <dimension ref="A1:AG4084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42578125" style="14" hidden="1" customWidth="1"/>
    <col min="3" max="3" width="9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9.5703125" style="14" customWidth="1"/>
    <col min="9" max="9" width="6.85546875" style="14" customWidth="1"/>
    <col min="10" max="10" width="7.42578125" style="14" customWidth="1"/>
    <col min="11" max="11" width="10.5703125" style="14" customWidth="1"/>
    <col min="12" max="12" width="8.85546875" style="14" customWidth="1"/>
    <col min="13" max="13" width="9.7109375" style="14" customWidth="1"/>
    <col min="14" max="15" width="8.7109375" style="14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9.7109375" style="13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128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5"/>
      <c r="U2" s="88"/>
      <c r="V2" s="123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109</v>
      </c>
      <c r="F3" s="121"/>
      <c r="G3" s="97" t="s">
        <v>111</v>
      </c>
      <c r="H3" s="97" t="s">
        <v>112</v>
      </c>
      <c r="I3" s="95"/>
      <c r="J3" s="96"/>
      <c r="K3" s="97" t="s">
        <v>109</v>
      </c>
      <c r="L3" s="97"/>
      <c r="M3" s="97" t="s">
        <v>111</v>
      </c>
      <c r="N3" s="97" t="s">
        <v>112</v>
      </c>
      <c r="O3" s="98"/>
      <c r="P3" s="93"/>
      <c r="Q3" s="121" t="s">
        <v>67</v>
      </c>
      <c r="R3" s="121" t="s">
        <v>112</v>
      </c>
      <c r="S3" s="121" t="s">
        <v>115</v>
      </c>
      <c r="T3" s="136" t="s">
        <v>15</v>
      </c>
      <c r="U3" s="114" t="s">
        <v>118</v>
      </c>
      <c r="V3" s="123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120</v>
      </c>
      <c r="F4" s="121" t="s">
        <v>19</v>
      </c>
      <c r="G4" s="121" t="s">
        <v>113</v>
      </c>
      <c r="H4" s="121" t="s">
        <v>114</v>
      </c>
      <c r="I4" s="95" t="s">
        <v>22</v>
      </c>
      <c r="J4" s="93" t="s">
        <v>17</v>
      </c>
      <c r="K4" s="121" t="s">
        <v>120</v>
      </c>
      <c r="L4" s="121" t="s">
        <v>19</v>
      </c>
      <c r="M4" s="121" t="s">
        <v>113</v>
      </c>
      <c r="N4" s="121" t="s">
        <v>114</v>
      </c>
      <c r="O4" s="95" t="s">
        <v>22</v>
      </c>
      <c r="P4" s="93" t="s">
        <v>17</v>
      </c>
      <c r="Q4" s="121" t="s">
        <v>19</v>
      </c>
      <c r="R4" s="121" t="s">
        <v>121</v>
      </c>
      <c r="S4" s="121" t="s">
        <v>116</v>
      </c>
      <c r="T4" s="136" t="s">
        <v>23</v>
      </c>
      <c r="U4" s="115" t="s">
        <v>119</v>
      </c>
      <c r="V4" s="123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110</v>
      </c>
      <c r="F5" s="122"/>
      <c r="G5" s="121" t="s">
        <v>110</v>
      </c>
      <c r="H5" s="122"/>
      <c r="I5" s="103"/>
      <c r="J5" s="93"/>
      <c r="K5" s="121" t="s">
        <v>110</v>
      </c>
      <c r="L5" s="122"/>
      <c r="M5" s="121" t="s">
        <v>110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7" t="s">
        <v>117</v>
      </c>
      <c r="U6" s="116" t="s">
        <v>129</v>
      </c>
      <c r="V6" s="123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48" t="s">
        <v>123</v>
      </c>
      <c r="B7" s="138">
        <v>73409.999999999796</v>
      </c>
      <c r="C7" s="138">
        <v>0</v>
      </c>
      <c r="D7" s="140">
        <v>0.22158513199610699</v>
      </c>
      <c r="E7" s="140">
        <v>0</v>
      </c>
      <c r="F7" s="140">
        <v>5.2905581823324603E-2</v>
      </c>
      <c r="G7" s="140">
        <v>0</v>
      </c>
      <c r="H7" s="140">
        <v>0</v>
      </c>
      <c r="I7" s="141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31">
        <v>0</v>
      </c>
      <c r="Q7" s="124">
        <v>0</v>
      </c>
      <c r="R7" s="124">
        <v>0</v>
      </c>
      <c r="S7" s="124">
        <v>0</v>
      </c>
      <c r="T7" s="125">
        <v>0</v>
      </c>
      <c r="U7" s="126">
        <v>0</v>
      </c>
      <c r="V7" s="11"/>
    </row>
    <row r="8" spans="1:33" ht="12.75" customHeight="1" x14ac:dyDescent="0.2">
      <c r="A8" s="149" t="s">
        <v>124</v>
      </c>
      <c r="B8" s="9">
        <v>73450</v>
      </c>
      <c r="C8" s="9">
        <v>40.000000000203727</v>
      </c>
      <c r="D8" s="142">
        <v>72.940210484817698</v>
      </c>
      <c r="E8" s="142">
        <v>0</v>
      </c>
      <c r="F8" s="142">
        <v>1.0383142234786601E-3</v>
      </c>
      <c r="G8" s="142">
        <v>0</v>
      </c>
      <c r="H8" s="142">
        <v>0</v>
      </c>
      <c r="I8" s="143">
        <v>0</v>
      </c>
      <c r="J8" s="10">
        <f t="shared" ref="J8:J11" si="0">AVERAGE(D7:D8)*(C8)/27</f>
        <v>54.193922679397353</v>
      </c>
      <c r="K8" s="10">
        <f t="shared" ref="K8:K11" si="1">AVERAGE(E7:E8)*(C8)/27</f>
        <v>0</v>
      </c>
      <c r="L8" s="10">
        <f t="shared" ref="L8:L11" si="2">AVERAGE(F7:F8)*(C8)/27</f>
        <v>3.9958441516354082E-2</v>
      </c>
      <c r="M8" s="10">
        <f t="shared" ref="M8:M11" si="3">AVERAGE(G7:G8)*(C8)/27</f>
        <v>0</v>
      </c>
      <c r="N8" s="10">
        <f t="shared" ref="N8:N11" si="4">AVERAGE(H7:H8)*(C8)/27</f>
        <v>0</v>
      </c>
      <c r="O8" s="10">
        <f t="shared" ref="O8:O11" si="5">AVERAGE(I7:I8)*(C8)/27</f>
        <v>0</v>
      </c>
      <c r="P8" s="132">
        <f>J8*P5+P7</f>
        <v>54.193922679397353</v>
      </c>
      <c r="Q8" s="10">
        <f t="shared" ref="Q8:Q11" si="6">(L8-(N8*$S$5)-(O8*$T$5))*$Q$5+Q7</f>
        <v>4.9948051895442602E-2</v>
      </c>
      <c r="R8" s="10">
        <f>M8*R5+R7</f>
        <v>0</v>
      </c>
      <c r="S8" s="10">
        <f>N8*S5+S7</f>
        <v>0</v>
      </c>
      <c r="T8" s="11">
        <f>O8*T5+T7</f>
        <v>0</v>
      </c>
      <c r="U8" s="127">
        <f>(J8-K8-(L8-(N8*$S$5)-(O8*$T$5))*$Q$5+U7)</f>
        <v>54.143974627501912</v>
      </c>
      <c r="V8" s="11"/>
    </row>
    <row r="9" spans="1:33" ht="12.75" customHeight="1" x14ac:dyDescent="0.2">
      <c r="A9" s="149" t="s">
        <v>125</v>
      </c>
      <c r="B9" s="9">
        <v>73500</v>
      </c>
      <c r="C9" s="9">
        <v>50</v>
      </c>
      <c r="D9" s="142">
        <v>75.646124672967701</v>
      </c>
      <c r="E9" s="142">
        <v>0</v>
      </c>
      <c r="F9" s="142">
        <v>0</v>
      </c>
      <c r="G9" s="142">
        <v>0</v>
      </c>
      <c r="H9" s="142">
        <v>0</v>
      </c>
      <c r="I9" s="143">
        <v>0</v>
      </c>
      <c r="J9" s="10">
        <f t="shared" si="0"/>
        <v>137.57993996091241</v>
      </c>
      <c r="K9" s="10">
        <f t="shared" si="1"/>
        <v>0</v>
      </c>
      <c r="L9" s="10">
        <f t="shared" si="2"/>
        <v>9.6140205877653711E-4</v>
      </c>
      <c r="M9" s="10">
        <f t="shared" si="3"/>
        <v>0</v>
      </c>
      <c r="N9" s="10">
        <f t="shared" si="4"/>
        <v>0</v>
      </c>
      <c r="O9" s="10">
        <f t="shared" si="5"/>
        <v>0</v>
      </c>
      <c r="P9" s="132">
        <f>J9*P5+P8</f>
        <v>191.77386264030977</v>
      </c>
      <c r="Q9" s="10">
        <f t="shared" si="6"/>
        <v>5.1149804468913276E-2</v>
      </c>
      <c r="R9" s="10">
        <f>M9*R5+R8</f>
        <v>0</v>
      </c>
      <c r="S9" s="10">
        <f>N9*S5+S8</f>
        <v>0</v>
      </c>
      <c r="T9" s="11">
        <f>O9*T5+T8</f>
        <v>0</v>
      </c>
      <c r="U9" s="127">
        <f t="shared" ref="U9:U11" si="7">(J9-K9-(L9-(N9*$S$5)-(O9*$T$5))*$Q$5+U8)</f>
        <v>191.72271283584084</v>
      </c>
      <c r="V9" s="11"/>
    </row>
    <row r="10" spans="1:33" ht="12.75" customHeight="1" thickBot="1" x14ac:dyDescent="0.25">
      <c r="A10" s="149" t="s">
        <v>126</v>
      </c>
      <c r="B10" s="8">
        <v>73550</v>
      </c>
      <c r="C10" s="8">
        <v>50</v>
      </c>
      <c r="D10" s="144">
        <v>70.465885879733804</v>
      </c>
      <c r="E10" s="144">
        <v>0</v>
      </c>
      <c r="F10" s="144">
        <v>0</v>
      </c>
      <c r="G10" s="144">
        <v>0</v>
      </c>
      <c r="H10" s="144">
        <v>0</v>
      </c>
      <c r="I10" s="145">
        <v>0</v>
      </c>
      <c r="J10" s="11">
        <f t="shared" si="0"/>
        <v>135.28889865990882</v>
      </c>
      <c r="K10" s="11">
        <f t="shared" si="1"/>
        <v>0</v>
      </c>
      <c r="L10" s="11">
        <f t="shared" si="2"/>
        <v>0</v>
      </c>
      <c r="M10" s="10">
        <f t="shared" si="3"/>
        <v>0</v>
      </c>
      <c r="N10" s="11">
        <f t="shared" si="4"/>
        <v>0</v>
      </c>
      <c r="O10" s="11">
        <f t="shared" si="5"/>
        <v>0</v>
      </c>
      <c r="P10" s="133">
        <f>J10*P5+P9</f>
        <v>327.0627613002186</v>
      </c>
      <c r="Q10" s="10">
        <f t="shared" si="6"/>
        <v>5.1149804468913276E-2</v>
      </c>
      <c r="R10" s="11">
        <f>M10*R5+R9</f>
        <v>0</v>
      </c>
      <c r="S10" s="11">
        <f>N10*S5+S9</f>
        <v>0</v>
      </c>
      <c r="T10" s="11">
        <f>O10*T5+T9</f>
        <v>0</v>
      </c>
      <c r="U10" s="127">
        <f t="shared" si="7"/>
        <v>327.01161149574966</v>
      </c>
      <c r="V10" s="11"/>
    </row>
    <row r="11" spans="1:33" ht="12.75" customHeight="1" thickBot="1" x14ac:dyDescent="0.25">
      <c r="A11" s="150" t="s">
        <v>127</v>
      </c>
      <c r="B11" s="139">
        <v>73586</v>
      </c>
      <c r="C11" s="139">
        <v>36</v>
      </c>
      <c r="D11" s="146">
        <v>40.541993389244404</v>
      </c>
      <c r="E11" s="146">
        <v>0</v>
      </c>
      <c r="F11" s="146">
        <v>2.25009171117563E-5</v>
      </c>
      <c r="G11" s="146">
        <v>0</v>
      </c>
      <c r="H11" s="146">
        <v>0</v>
      </c>
      <c r="I11" s="147">
        <v>0</v>
      </c>
      <c r="J11" s="128">
        <f t="shared" si="0"/>
        <v>74.005252845985467</v>
      </c>
      <c r="K11" s="128">
        <f t="shared" si="1"/>
        <v>0</v>
      </c>
      <c r="L11" s="128">
        <f t="shared" si="2"/>
        <v>1.5000611407837535E-5</v>
      </c>
      <c r="M11" s="129">
        <f t="shared" si="3"/>
        <v>0</v>
      </c>
      <c r="N11" s="128">
        <f t="shared" si="4"/>
        <v>0</v>
      </c>
      <c r="O11" s="128">
        <f t="shared" si="5"/>
        <v>0</v>
      </c>
      <c r="P11" s="134">
        <f>J11*P5+P10</f>
        <v>401.06801414620406</v>
      </c>
      <c r="Q11" s="129">
        <f t="shared" si="6"/>
        <v>5.1168555233173076E-2</v>
      </c>
      <c r="R11" s="128">
        <f>M11*R5+R10</f>
        <v>0</v>
      </c>
      <c r="S11" s="128">
        <f>N11*S5+S10</f>
        <v>0</v>
      </c>
      <c r="T11" s="128">
        <f>O11*T5+T10</f>
        <v>0</v>
      </c>
      <c r="U11" s="130">
        <f t="shared" si="7"/>
        <v>401.01684559097089</v>
      </c>
      <c r="V11" s="11"/>
      <c r="W11" s="17" t="s">
        <v>36</v>
      </c>
      <c r="X11" s="18"/>
      <c r="Y11" s="19"/>
    </row>
    <row r="12" spans="1:33" ht="12.75" customHeight="1" x14ac:dyDescent="0.2">
      <c r="A12" s="12"/>
      <c r="B12" s="12"/>
      <c r="C12" s="12"/>
      <c r="D12" s="12"/>
      <c r="E12" s="12"/>
      <c r="F12" s="15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 t="s">
        <v>122</v>
      </c>
      <c r="I13" s="12"/>
      <c r="J13" s="13">
        <f t="shared" ref="J13:O13" si="8">SUM(J7:J12)</f>
        <v>401.06801414620406</v>
      </c>
      <c r="K13" s="13">
        <f t="shared" si="8"/>
        <v>0</v>
      </c>
      <c r="L13" s="13">
        <f t="shared" si="8"/>
        <v>4.0934844186538456E-2</v>
      </c>
      <c r="M13" s="13">
        <f t="shared" si="8"/>
        <v>0</v>
      </c>
      <c r="N13" s="13">
        <f t="shared" si="8"/>
        <v>0</v>
      </c>
      <c r="O13" s="13">
        <f t="shared" si="8"/>
        <v>0</v>
      </c>
      <c r="P13" s="13"/>
      <c r="Q13" s="13"/>
      <c r="R13" s="13"/>
      <c r="S13" s="13"/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11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1" t="s">
        <v>92</v>
      </c>
      <c r="E1" s="15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3" t="s">
        <v>10</v>
      </c>
      <c r="C17" s="153"/>
      <c r="D17" s="154">
        <f>D16+E16</f>
        <v>0</v>
      </c>
      <c r="E17" s="15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 Milltown Road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2020-04-27T21:53:13Z</dcterms:modified>
</cp:coreProperties>
</file>