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341BCD4F-62C1-4C95-AA62-AA7AB59103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ist Marley Street Stage 2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J8" i="5" l="1"/>
  <c r="K8" i="5"/>
  <c r="N8" i="5"/>
  <c r="O8" i="5"/>
  <c r="T8" i="5" s="1"/>
  <c r="J10" i="5"/>
  <c r="K11" i="5"/>
  <c r="J12" i="5"/>
  <c r="O10" i="5" l="1"/>
  <c r="L11" i="5"/>
  <c r="M11" i="5"/>
  <c r="S8" i="5"/>
  <c r="M12" i="5"/>
  <c r="P8" i="5"/>
  <c r="K10" i="5"/>
  <c r="M10" i="5"/>
  <c r="L12" i="5"/>
  <c r="J9" i="5"/>
  <c r="M9" i="5"/>
  <c r="L8" i="5"/>
  <c r="U8" i="5" s="1"/>
  <c r="M8" i="5"/>
  <c r="K12" i="5"/>
  <c r="J11" i="5"/>
  <c r="O9" i="5"/>
  <c r="N9" i="5"/>
  <c r="O11" i="5"/>
  <c r="N10" i="5"/>
  <c r="O12" i="5"/>
  <c r="N11" i="5"/>
  <c r="L9" i="5"/>
  <c r="N12" i="5"/>
  <c r="L10" i="5"/>
  <c r="K9" i="5"/>
  <c r="B29" i="1"/>
  <c r="N14" i="5" l="1"/>
  <c r="U9" i="5"/>
  <c r="U10" i="5" s="1"/>
  <c r="U11" i="5" s="1"/>
  <c r="U12" i="5" s="1"/>
  <c r="J14" i="5"/>
  <c r="P9" i="5"/>
  <c r="P10" i="5" s="1"/>
  <c r="P11" i="5" s="1"/>
  <c r="P12" i="5" s="1"/>
  <c r="K14" i="5"/>
  <c r="O14" i="5"/>
  <c r="S9" i="5"/>
  <c r="S10" i="5" s="1"/>
  <c r="S11" i="5" s="1"/>
  <c r="S12" i="5" s="1"/>
  <c r="M14" i="5"/>
  <c r="R8" i="5"/>
  <c r="R9" i="5" s="1"/>
  <c r="R10" i="5" s="1"/>
  <c r="R11" i="5" s="1"/>
  <c r="R12" i="5" s="1"/>
  <c r="L14" i="5"/>
  <c r="Q8" i="5"/>
  <c r="Q9" i="5" s="1"/>
  <c r="Q10" i="5" s="1"/>
  <c r="Q11" i="5" s="1"/>
  <c r="Q12" i="5" s="1"/>
  <c r="T9" i="5"/>
  <c r="T10" i="5" s="1"/>
  <c r="T11" i="5" s="1"/>
  <c r="T12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<sst xmlns="http://schemas.openxmlformats.org/spreadsheetml/2006/main" count="281" uniqueCount="131">
  <si>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</si>
  <si>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</si>
  <si>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</si>
  <si>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</si>
  <si>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</si>
  <si>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</si>
  <si>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</si>
  <si>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</si>
  <si>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</si>
  <si>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</si>
  <si>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</si>
  <si>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</si>
  <si>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</si>
  <si>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</si>
  <si>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</si>
  <si>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</si>
  <si>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</si>
  <si>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</si>
  <si>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</si>
  <si>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</si>
  <si>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</si>
  <si>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</si>
  <si>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</si>
  <si>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</si>
  <si>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</si>
  <si>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</si>
  <si>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</si>
  <si>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</si>
  <si>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</si>
  <si>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</si>
  <si>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</si>
  <si>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</si>
  <si>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</si>
  <si>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</si>
  <si>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</si>
  <si>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</si>
  <si>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</si>
  <si>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</si>
  <si>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</si>
  <si>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</si>
  <si>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</si>
  <si>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</si>
  <si>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</si>
  <si>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</si>
  <si>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</si>
  <si>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</si>
  <si>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</si>
  <si>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</si>
  <si>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</si>
  <si>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</si>
  <si>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</si>
  <si>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</si>
  <si>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</si>
  <si>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</si>
  <si>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</si>
  <si>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</si>
  <si>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</si>
  <si>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</si>
  <si>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</si>
  <si>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</si>
  <si>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</si>
  <si>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</si>
  <si>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</si>
  <si>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</si>
  <si>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</si>
  <si>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</si>
  <si>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</si>
  <si>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</si>
  <si>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</si>
  <si>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</si>
  <si>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</si>
  <si>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</si>
  <si>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</si>
  <si>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</si>
  <si>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</si>
  <si>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</si>
  <si>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</si>
  <si>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</si>
  <si>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</si>
  <si>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</si>
  <si>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</si>
  <si>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</si>
  <si>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</si>
  <si>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</si>
  <si>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</si>
  <si>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</si>
  <si>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</si>
  <si>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</si>
  <si>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</si>
  <si>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</si>
  <si>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</si>
  <si>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</si>
  <si>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</si>
  <si>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</si>
  <si>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</si>
  <si>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</si>
  <si>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</si>
  <si>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</si>
  <si>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</si>
  <si>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</si>
  <si>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</si>
  <si>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</si>
  <si>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</si>
  <si>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</si>
  <si>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</si>
  <si>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</si>
  <si>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</si>
  <si>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</si>
  <si>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</si>
  <si>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719+00</t>
  </si>
  <si>
    <t>719+50</t>
  </si>
  <si>
    <t>720+00</t>
  </si>
  <si>
    <t>720+50</t>
  </si>
  <si>
    <t>Unusable</t>
  </si>
  <si>
    <t>Material</t>
  </si>
  <si>
    <t xml:space="preserve">Select </t>
  </si>
  <si>
    <t>Select</t>
  </si>
  <si>
    <t>Crushed</t>
  </si>
  <si>
    <t>Borrow</t>
  </si>
  <si>
    <t xml:space="preserve">Expanded </t>
  </si>
  <si>
    <t>Select Borrow</t>
  </si>
  <si>
    <t>Note 9</t>
  </si>
  <si>
    <t>Mass</t>
  </si>
  <si>
    <t>Ordinate</t>
  </si>
  <si>
    <t xml:space="preserve">Pavement </t>
  </si>
  <si>
    <t>Crushed Material</t>
  </si>
  <si>
    <t>Totals:</t>
  </si>
  <si>
    <t>718+58</t>
  </si>
  <si>
    <t>720+90</t>
  </si>
  <si>
    <t>Stage 2 -- Existing Marley Street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</si>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</sst>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167" fontId="4" fillId="0" borderId="3" xfId="0" applyNumberFormat="1" applyFont="1" applyBorder="1" applyAlignment="1" applyProtection="1">
      <alignment horizontal="center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2" fontId="4" fillId="0" borderId="15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EAA6-B8BC-4417-8F2E-037B2CB8C678}">
  <dimension ref="A1:AG4085"/>
  <sheetViews>
    <sheetView showGridLines="0" tabSelected="1" zoomScaleNormal="100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42578125" style="14" hidden="1" customWidth="1"/>
    <col min="3" max="3" width="9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9" width="6.7109375" style="14" customWidth="1"/>
    <col min="10" max="10" width="7.140625" style="14" customWidth="1"/>
    <col min="11" max="11" width="10.7109375" style="14" customWidth="1"/>
    <col min="12" max="15" width="9.42578125" style="14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129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35"/>
      <c r="U2" s="88"/>
      <c r="V2" s="123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113</v>
      </c>
      <c r="F3" s="121"/>
      <c r="G3" s="97" t="s">
        <v>115</v>
      </c>
      <c r="H3" s="97" t="s">
        <v>116</v>
      </c>
      <c r="I3" s="95"/>
      <c r="J3" s="96"/>
      <c r="K3" s="97" t="s">
        <v>113</v>
      </c>
      <c r="L3" s="97"/>
      <c r="M3" s="97" t="s">
        <v>115</v>
      </c>
      <c r="N3" s="97" t="s">
        <v>116</v>
      </c>
      <c r="O3" s="98"/>
      <c r="P3" s="93"/>
      <c r="Q3" s="121" t="s">
        <v>67</v>
      </c>
      <c r="R3" s="121" t="s">
        <v>116</v>
      </c>
      <c r="S3" s="121" t="s">
        <v>119</v>
      </c>
      <c r="T3" s="136" t="s">
        <v>15</v>
      </c>
      <c r="U3" s="114" t="s">
        <v>122</v>
      </c>
      <c r="V3" s="123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1" t="s">
        <v>124</v>
      </c>
      <c r="F4" s="121" t="s">
        <v>19</v>
      </c>
      <c r="G4" s="121" t="s">
        <v>117</v>
      </c>
      <c r="H4" s="121" t="s">
        <v>118</v>
      </c>
      <c r="I4" s="95" t="s">
        <v>22</v>
      </c>
      <c r="J4" s="93" t="s">
        <v>17</v>
      </c>
      <c r="K4" s="121" t="s">
        <v>124</v>
      </c>
      <c r="L4" s="121" t="s">
        <v>19</v>
      </c>
      <c r="M4" s="121" t="s">
        <v>117</v>
      </c>
      <c r="N4" s="121" t="s">
        <v>118</v>
      </c>
      <c r="O4" s="95" t="s">
        <v>22</v>
      </c>
      <c r="P4" s="93" t="s">
        <v>17</v>
      </c>
      <c r="Q4" s="121" t="s">
        <v>19</v>
      </c>
      <c r="R4" s="121" t="s">
        <v>125</v>
      </c>
      <c r="S4" s="121" t="s">
        <v>120</v>
      </c>
      <c r="T4" s="136" t="s">
        <v>23</v>
      </c>
      <c r="U4" s="115" t="s">
        <v>123</v>
      </c>
      <c r="V4" s="123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114</v>
      </c>
      <c r="F5" s="122"/>
      <c r="G5" s="121" t="s">
        <v>114</v>
      </c>
      <c r="H5" s="122"/>
      <c r="I5" s="103"/>
      <c r="J5" s="93"/>
      <c r="K5" s="121" t="s">
        <v>114</v>
      </c>
      <c r="L5" s="122"/>
      <c r="M5" s="121" t="s">
        <v>114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37" t="s">
        <v>121</v>
      </c>
      <c r="U6" s="116" t="s">
        <v>130</v>
      </c>
      <c r="V6" s="123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55" t="s">
        <v>127</v>
      </c>
      <c r="B7" s="138">
        <v>71857.999999998894</v>
      </c>
      <c r="C7" s="138">
        <v>0</v>
      </c>
      <c r="D7" s="140">
        <v>262.22037945692898</v>
      </c>
      <c r="E7" s="140">
        <v>0</v>
      </c>
      <c r="F7" s="140">
        <v>12.011160072363101</v>
      </c>
      <c r="G7" s="140">
        <v>0</v>
      </c>
      <c r="H7" s="140">
        <v>0</v>
      </c>
      <c r="I7" s="141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31">
        <v>0</v>
      </c>
      <c r="Q7" s="124">
        <v>0</v>
      </c>
      <c r="R7" s="124">
        <v>0</v>
      </c>
      <c r="S7" s="124">
        <v>0</v>
      </c>
      <c r="T7" s="125">
        <v>0</v>
      </c>
      <c r="U7" s="126">
        <v>0</v>
      </c>
      <c r="V7" s="11"/>
    </row>
    <row r="8" spans="1:33" ht="12.75" customHeight="1" x14ac:dyDescent="0.2">
      <c r="A8" s="156" t="s">
        <v>109</v>
      </c>
      <c r="B8" s="9">
        <v>71899.999999998894</v>
      </c>
      <c r="C8" s="9">
        <f t="shared" ref="C8:C12" si="0">B8-B7</f>
        <v>42</v>
      </c>
      <c r="D8" s="142">
        <v>263.29735337206102</v>
      </c>
      <c r="E8" s="142">
        <v>0</v>
      </c>
      <c r="F8" s="142">
        <v>9.74259975707173</v>
      </c>
      <c r="G8" s="142">
        <v>0</v>
      </c>
      <c r="H8" s="142">
        <v>0</v>
      </c>
      <c r="I8" s="143">
        <v>0</v>
      </c>
      <c r="J8" s="10">
        <f t="shared" ref="J8:J12" si="1">AVERAGE(D7:D8)*(C8)/27</f>
        <v>408.73601442254778</v>
      </c>
      <c r="K8" s="10">
        <f t="shared" ref="K8:K12" si="2">AVERAGE(E7:E8)*(C8)/27</f>
        <v>0</v>
      </c>
      <c r="L8" s="10">
        <f t="shared" ref="L8:L12" si="3">AVERAGE(F7:F8)*(C8)/27</f>
        <v>16.919590978449314</v>
      </c>
      <c r="M8" s="10">
        <f t="shared" ref="M8:M12" si="4">AVERAGE(G7:G8)*(C8)/27</f>
        <v>0</v>
      </c>
      <c r="N8" s="10">
        <f t="shared" ref="N8:N12" si="5">AVERAGE(H7:H8)*(C8)/27</f>
        <v>0</v>
      </c>
      <c r="O8" s="10">
        <f t="shared" ref="O8:O12" si="6">AVERAGE(I7:I8)*(C8)/27</f>
        <v>0</v>
      </c>
      <c r="P8" s="132">
        <f>J8*P5+P7</f>
        <v>408.73601442254778</v>
      </c>
      <c r="Q8" s="10">
        <f t="shared" ref="Q8:Q12" si="7">(L8-(N8*$S$5)-(O8*$T$5))*$Q$5+Q7</f>
        <v>21.149488723061644</v>
      </c>
      <c r="R8" s="10">
        <f>M8*R5+R7</f>
        <v>0</v>
      </c>
      <c r="S8" s="10">
        <f>N8*S5+S7</f>
        <v>0</v>
      </c>
      <c r="T8" s="11">
        <f>O8*T5+T7</f>
        <v>0</v>
      </c>
      <c r="U8" s="127">
        <f>(J8-K8-(L8-(N8*$S$5)-(O8*$T$5))*$Q$5+U7)</f>
        <v>387.58652569948612</v>
      </c>
      <c r="V8" s="11"/>
    </row>
    <row r="9" spans="1:33" ht="12.75" customHeight="1" x14ac:dyDescent="0.2">
      <c r="A9" s="156" t="s">
        <v>110</v>
      </c>
      <c r="B9" s="9">
        <v>71949.999999998894</v>
      </c>
      <c r="C9" s="9">
        <f t="shared" si="0"/>
        <v>50</v>
      </c>
      <c r="D9" s="142">
        <v>258.865087209975</v>
      </c>
      <c r="E9" s="142">
        <v>0</v>
      </c>
      <c r="F9" s="142">
        <v>8.6399591514982603</v>
      </c>
      <c r="G9" s="142">
        <v>0</v>
      </c>
      <c r="H9" s="142">
        <v>0</v>
      </c>
      <c r="I9" s="143">
        <v>0</v>
      </c>
      <c r="J9" s="10">
        <f t="shared" si="1"/>
        <v>483.48374127966298</v>
      </c>
      <c r="K9" s="10">
        <f t="shared" si="2"/>
        <v>0</v>
      </c>
      <c r="L9" s="10">
        <f t="shared" si="3"/>
        <v>17.020887878305548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32">
        <f>J9*P5+P8</f>
        <v>892.2197557022107</v>
      </c>
      <c r="Q9" s="10">
        <f t="shared" si="7"/>
        <v>42.425598570943578</v>
      </c>
      <c r="R9" s="10">
        <f>M9*R5+R8</f>
        <v>0</v>
      </c>
      <c r="S9" s="10">
        <f>N9*S5+S8</f>
        <v>0</v>
      </c>
      <c r="T9" s="11">
        <f>O9*T5+T8</f>
        <v>0</v>
      </c>
      <c r="U9" s="127">
        <f t="shared" ref="U9:U12" si="8">(J9-K9-(L9-(N9*$S$5)-(O9*$T$5))*$Q$5+U8)</f>
        <v>849.79415713126718</v>
      </c>
      <c r="V9" s="11"/>
    </row>
    <row r="10" spans="1:33" ht="12.75" customHeight="1" thickBot="1" x14ac:dyDescent="0.25">
      <c r="A10" s="156" t="s">
        <v>111</v>
      </c>
      <c r="B10" s="8">
        <v>71999.999999998894</v>
      </c>
      <c r="C10" s="8">
        <f t="shared" si="0"/>
        <v>50</v>
      </c>
      <c r="D10" s="144">
        <v>247.716318368522</v>
      </c>
      <c r="E10" s="144">
        <v>0</v>
      </c>
      <c r="F10" s="144">
        <v>15.7567886115121</v>
      </c>
      <c r="G10" s="144">
        <v>0</v>
      </c>
      <c r="H10" s="144">
        <v>0</v>
      </c>
      <c r="I10" s="145">
        <v>0</v>
      </c>
      <c r="J10" s="11">
        <f t="shared" si="1"/>
        <v>469.05685701712684</v>
      </c>
      <c r="K10" s="11">
        <f t="shared" si="2"/>
        <v>0</v>
      </c>
      <c r="L10" s="11">
        <f t="shared" si="3"/>
        <v>22.589581262046632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33">
        <f>J10*P5+P9</f>
        <v>1361.2766127193377</v>
      </c>
      <c r="Q10" s="10">
        <f t="shared" si="7"/>
        <v>70.662575148501872</v>
      </c>
      <c r="R10" s="11">
        <f>M10*R5+R9</f>
        <v>0</v>
      </c>
      <c r="S10" s="11">
        <f>N10*S5+S9</f>
        <v>0</v>
      </c>
      <c r="T10" s="11">
        <f>O10*T5+T9</f>
        <v>0</v>
      </c>
      <c r="U10" s="127">
        <f t="shared" si="8"/>
        <v>1290.6140375708358</v>
      </c>
      <c r="V10" s="11"/>
    </row>
    <row r="11" spans="1:33" ht="12.75" customHeight="1" thickBot="1" x14ac:dyDescent="0.25">
      <c r="A11" s="157" t="s">
        <v>112</v>
      </c>
      <c r="B11" s="139">
        <v>72049.999999998894</v>
      </c>
      <c r="C11" s="139">
        <f t="shared" si="0"/>
        <v>50</v>
      </c>
      <c r="D11" s="146">
        <v>603.99445533672599</v>
      </c>
      <c r="E11" s="146">
        <v>0</v>
      </c>
      <c r="F11" s="146">
        <v>0</v>
      </c>
      <c r="G11" s="146">
        <v>0</v>
      </c>
      <c r="H11" s="146">
        <v>0</v>
      </c>
      <c r="I11" s="147">
        <v>0</v>
      </c>
      <c r="J11" s="128">
        <f t="shared" si="1"/>
        <v>788.62108676411856</v>
      </c>
      <c r="K11" s="128">
        <f t="shared" si="2"/>
        <v>0</v>
      </c>
      <c r="L11" s="128">
        <f t="shared" si="3"/>
        <v>14.589619084733426</v>
      </c>
      <c r="M11" s="129">
        <f t="shared" si="4"/>
        <v>0</v>
      </c>
      <c r="N11" s="128">
        <f t="shared" si="5"/>
        <v>0</v>
      </c>
      <c r="O11" s="128">
        <f t="shared" si="6"/>
        <v>0</v>
      </c>
      <c r="P11" s="134">
        <f>J11*P5+P10</f>
        <v>2149.8976994834561</v>
      </c>
      <c r="Q11" s="129">
        <f t="shared" si="7"/>
        <v>88.899599004418661</v>
      </c>
      <c r="R11" s="128">
        <f>M11*R5+R10</f>
        <v>0</v>
      </c>
      <c r="S11" s="128">
        <f>N11*S5+S10</f>
        <v>0</v>
      </c>
      <c r="T11" s="128">
        <f>O11*T5+T10</f>
        <v>0</v>
      </c>
      <c r="U11" s="130">
        <f t="shared" si="8"/>
        <v>2060.9981004790375</v>
      </c>
      <c r="V11" s="11"/>
      <c r="W11" s="17" t="s">
        <v>36</v>
      </c>
      <c r="X11" s="18"/>
      <c r="Y11" s="19"/>
    </row>
    <row r="12" spans="1:33" ht="12.75" customHeight="1" thickBot="1" x14ac:dyDescent="0.25">
      <c r="A12" s="158" t="s">
        <v>128</v>
      </c>
      <c r="B12" s="148">
        <v>72089.999999998894</v>
      </c>
      <c r="C12" s="148">
        <f t="shared" si="0"/>
        <v>40</v>
      </c>
      <c r="D12" s="149">
        <v>293.67458986547302</v>
      </c>
      <c r="E12" s="149">
        <v>0</v>
      </c>
      <c r="F12" s="149">
        <v>2.61005012071109E-2</v>
      </c>
      <c r="G12" s="149">
        <v>0</v>
      </c>
      <c r="H12" s="149">
        <v>0</v>
      </c>
      <c r="I12" s="150">
        <v>0</v>
      </c>
      <c r="J12" s="151">
        <f t="shared" si="1"/>
        <v>664.94003348311037</v>
      </c>
      <c r="K12" s="151">
        <f t="shared" si="2"/>
        <v>0</v>
      </c>
      <c r="L12" s="151">
        <f t="shared" si="3"/>
        <v>1.9333704597859925E-2</v>
      </c>
      <c r="M12" s="152">
        <f t="shared" si="4"/>
        <v>0</v>
      </c>
      <c r="N12" s="151">
        <f t="shared" si="5"/>
        <v>0</v>
      </c>
      <c r="O12" s="151">
        <f t="shared" si="6"/>
        <v>0</v>
      </c>
      <c r="P12" s="153">
        <f>J12*P5+P11</f>
        <v>2814.8377329665664</v>
      </c>
      <c r="Q12" s="152">
        <f t="shared" si="7"/>
        <v>88.923766135165991</v>
      </c>
      <c r="R12" s="151">
        <f>M12*R5+R11</f>
        <v>0</v>
      </c>
      <c r="S12" s="151">
        <f>N12*S5+S11</f>
        <v>0</v>
      </c>
      <c r="T12" s="151">
        <f>O12*T5+T11</f>
        <v>0</v>
      </c>
      <c r="U12" s="154">
        <f t="shared" si="8"/>
        <v>2725.9139668314006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2"/>
      <c r="B14" s="12"/>
      <c r="C14" s="12"/>
      <c r="D14" s="12"/>
      <c r="E14" s="12"/>
      <c r="F14" s="15"/>
      <c r="G14" s="12"/>
      <c r="H14" s="12" t="s">
        <v>126</v>
      </c>
      <c r="I14" s="12"/>
      <c r="J14" s="13">
        <f t="shared" ref="J14:O14" si="9">SUM(J7:J13)</f>
        <v>2814.8377329665664</v>
      </c>
      <c r="K14" s="13">
        <f t="shared" si="9"/>
        <v>0</v>
      </c>
      <c r="L14" s="13">
        <f t="shared" si="9"/>
        <v>71.139012908132784</v>
      </c>
      <c r="M14" s="13">
        <f t="shared" si="9"/>
        <v>0</v>
      </c>
      <c r="N14" s="13">
        <f t="shared" si="9"/>
        <v>0</v>
      </c>
      <c r="O14" s="13">
        <f t="shared" si="9"/>
        <v>0</v>
      </c>
      <c r="P14" s="13"/>
      <c r="Q14" s="13"/>
      <c r="R14" s="13"/>
      <c r="S14" s="13"/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V15" s="11"/>
      <c r="W15" s="21" t="s">
        <v>43</v>
      </c>
      <c r="X15" s="22" t="s">
        <v>44</v>
      </c>
      <c r="Y15" s="22" t="s">
        <v>45</v>
      </c>
    </row>
    <row r="16" spans="1:33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3" t="s">
        <v>54</v>
      </c>
      <c r="X20" s="24" t="s">
        <v>106</v>
      </c>
      <c r="Y20" s="24" t="s">
        <v>58</v>
      </c>
    </row>
    <row r="21" spans="1:25" ht="12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9" t="s">
        <v>92</v>
      </c>
      <c r="E1" s="160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1" t="s">
        <v>10</v>
      </c>
      <c r="C17" s="161"/>
      <c r="D17" s="162">
        <f>D16+E16</f>
        <v>0</v>
      </c>
      <c r="E17" s="163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 Marley Street Stage 2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2020-04-27T21:53:00Z</dcterms:modified>
</cp:coreProperties>
</file>