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358CB31F-E32F-489C-B1DF-C3774FA0FE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QuantityReportTempXML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5" l="1"/>
  <c r="C9" i="5"/>
  <c r="J9" i="5" s="1"/>
  <c r="P9" i="5" s="1"/>
  <c r="K9" i="5" l="1"/>
  <c r="L9" i="5"/>
  <c r="Q9" i="5" s="1"/>
  <c r="M9" i="5"/>
  <c r="R9" i="5" s="1"/>
  <c r="N9" i="5"/>
  <c r="S9" i="5" s="1"/>
  <c r="O9" i="5"/>
  <c r="U8" i="5"/>
  <c r="U9" i="5" l="1"/>
  <c r="C8" i="5"/>
  <c r="J8" i="5" l="1"/>
  <c r="P8" i="5" s="1"/>
  <c r="M8" i="5"/>
  <c r="O8" i="5"/>
  <c r="N8" i="5"/>
  <c r="L8" i="5"/>
  <c r="K8" i="5"/>
  <c r="K11" i="5" s="1"/>
  <c r="T8" i="5"/>
  <c r="B29" i="1"/>
  <c r="L11" i="5" l="1"/>
  <c r="Q8" i="5"/>
  <c r="S8" i="5"/>
  <c r="N11" i="5"/>
  <c r="J11" i="5"/>
  <c r="O11" i="5"/>
  <c r="M11" i="5"/>
  <c r="R8" i="5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<sst xmlns="http://schemas.openxmlformats.org/spreadsheetml/2006/main" count="278" uniqueCount="128">
  <si>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</si>
  <si>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</si>
  <si>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</si>
  <si>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</si>
  <si>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</si>
  <si>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</si>
  <si>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</si>
  <si>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</si>
  <si>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</si>
  <si>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</si>
  <si>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</si>
  <si>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</si>
  <si>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</si>
  <si>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</si>
  <si>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</si>
  <si>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</si>
  <si>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</si>
  <si>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</si>
  <si>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</si>
  <si>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</si>
  <si>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</si>
  <si>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</si>
  <si>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</si>
  <si>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</si>
  <si>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</si>
  <si>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</si>
  <si>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</si>
  <si>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</si>
  <si>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</si>
  <si>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</si>
  <si>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</si>
  <si>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</si>
  <si>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</si>
  <si>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</si>
  <si>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</si>
  <si>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</si>
  <si>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</si>
  <si>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</si>
  <si>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</si>
  <si>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</si>
  <si>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</si>
  <si>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</si>
  <si>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</si>
  <si>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</si>
  <si>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</si>
  <si>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</si>
  <si>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</si>
  <si>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</si>
  <si>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</si>
  <si>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</si>
  <si>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</si>
  <si>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</si>
  <si>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</si>
  <si>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</si>
  <si>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</si>
  <si>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</si>
  <si>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</si>
  <si>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</si>
  <si>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</si>
  <si>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</si>
  <si>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</si>
  <si>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</si>
  <si>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</si>
  <si>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</si>
  <si>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</si>
  <si>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</si>
  <si>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</si>
  <si>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</si>
  <si>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</si>
  <si>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</si>
  <si>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</si>
  <si>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</si>
  <si>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</si>
  <si>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</si>
  <si>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</si>
  <si>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</si>
  <si>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</si>
  <si>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</si>
  <si>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</si>
  <si>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</si>
  <si>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</si>
  <si>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</si>
  <si>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</si>
  <si>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</si>
  <si>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</si>
  <si>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</si>
  <si>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</si>
  <si>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</si>
  <si>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</si>
  <si>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</si>
  <si>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</si>
  <si>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</si>
  <si>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</si>
  <si>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</si>
  <si>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</si>
  <si>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</si>
  <si>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</si>
  <si>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</si>
  <si>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</si>
  <si>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</si>
  <si>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</si>
  <si>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</si>
  <si>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</si>
  <si>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</si>
  <si>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</si>
  <si>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</si>
  <si>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</si>
  <si>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</si>
  <si>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</si>
  <si>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600+14</t>
  </si>
  <si>
    <t>600+43</t>
  </si>
  <si>
    <t xml:space="preserve">Select </t>
  </si>
  <si>
    <t>Select</t>
  </si>
  <si>
    <t>Crushed</t>
  </si>
  <si>
    <t>Borrow</t>
  </si>
  <si>
    <t>Material</t>
  </si>
  <si>
    <t xml:space="preserve">Expanded </t>
  </si>
  <si>
    <t>Crushed Mat</t>
  </si>
  <si>
    <t>Select Borrow</t>
  </si>
  <si>
    <t>Mass</t>
  </si>
  <si>
    <t>Ordinate</t>
  </si>
  <si>
    <t>Unusable</t>
  </si>
  <si>
    <t>Note 9</t>
  </si>
  <si>
    <t xml:space="preserve">Pavement </t>
  </si>
  <si>
    <t>Totals:</t>
  </si>
  <si>
    <t>600+89.89</t>
  </si>
  <si>
    <t>Stage 2 -- Evergreen Ave - WB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</si>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</sst>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 vertical="center"/>
      <protection locked="0"/>
    </xf>
    <xf numFmtId="167" fontId="4" fillId="0" borderId="10" xfId="0" applyNumberFormat="1" applyFont="1" applyBorder="1" applyAlignment="1" applyProtection="1">
      <alignment horizontal="center" vertical="center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167" fontId="4" fillId="0" borderId="6" xfId="0" applyNumberFormat="1" applyFont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1393-9AED-420E-97CB-A843C7297284}">
  <dimension ref="A1:AF4092"/>
  <sheetViews>
    <sheetView showGridLines="0" tabSelected="1" workbookViewId="0">
      <selection activeCell="U7" sqref="U7"/>
    </sheetView>
  </sheetViews>
  <sheetFormatPr defaultColWidth="26.28515625" defaultRowHeight="12.75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14062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176.28515625" style="7" bestFit="1" customWidth="1"/>
    <col min="24" max="24" width="98.5703125" style="7" bestFit="1" customWidth="1"/>
    <col min="25" max="32" width="26.28515625" style="7"/>
    <col min="33" max="16384" width="26.28515625" style="5"/>
  </cols>
  <sheetData>
    <row r="1" spans="1:32" ht="13.5" thickBot="1" x14ac:dyDescent="0.25">
      <c r="A1" s="120" t="s">
        <v>126</v>
      </c>
    </row>
    <row r="2" spans="1:32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37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x14ac:dyDescent="0.2">
      <c r="A3" s="92"/>
      <c r="B3" s="92"/>
      <c r="C3" s="92"/>
      <c r="D3" s="93"/>
      <c r="E3" s="97" t="s">
        <v>121</v>
      </c>
      <c r="F3" s="121"/>
      <c r="G3" s="97" t="s">
        <v>111</v>
      </c>
      <c r="H3" s="97" t="s">
        <v>112</v>
      </c>
      <c r="I3" s="95"/>
      <c r="J3" s="96"/>
      <c r="K3" s="97" t="s">
        <v>121</v>
      </c>
      <c r="L3" s="97"/>
      <c r="M3" s="97" t="s">
        <v>111</v>
      </c>
      <c r="N3" s="97" t="s">
        <v>112</v>
      </c>
      <c r="O3" s="98"/>
      <c r="P3" s="93"/>
      <c r="Q3" s="121" t="s">
        <v>67</v>
      </c>
      <c r="R3" s="121" t="s">
        <v>112</v>
      </c>
      <c r="S3" s="121" t="s">
        <v>116</v>
      </c>
      <c r="T3" s="123" t="s">
        <v>15</v>
      </c>
      <c r="U3" s="114" t="s">
        <v>119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x14ac:dyDescent="0.2">
      <c r="A4" s="92"/>
      <c r="B4" s="92"/>
      <c r="C4" s="92"/>
      <c r="D4" s="93" t="s">
        <v>17</v>
      </c>
      <c r="E4" s="121" t="s">
        <v>123</v>
      </c>
      <c r="F4" s="121" t="s">
        <v>19</v>
      </c>
      <c r="G4" s="121" t="s">
        <v>113</v>
      </c>
      <c r="H4" s="121" t="s">
        <v>114</v>
      </c>
      <c r="I4" s="95" t="s">
        <v>22</v>
      </c>
      <c r="J4" s="93" t="s">
        <v>17</v>
      </c>
      <c r="K4" s="121" t="s">
        <v>123</v>
      </c>
      <c r="L4" s="121" t="s">
        <v>19</v>
      </c>
      <c r="M4" s="121" t="s">
        <v>113</v>
      </c>
      <c r="N4" s="121" t="s">
        <v>114</v>
      </c>
      <c r="O4" s="95" t="s">
        <v>22</v>
      </c>
      <c r="P4" s="93" t="s">
        <v>17</v>
      </c>
      <c r="Q4" s="121" t="s">
        <v>19</v>
      </c>
      <c r="R4" s="121" t="s">
        <v>117</v>
      </c>
      <c r="S4" s="121" t="s">
        <v>118</v>
      </c>
      <c r="T4" s="123" t="s">
        <v>23</v>
      </c>
      <c r="U4" s="115" t="s">
        <v>120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x14ac:dyDescent="0.2">
      <c r="A5" s="92" t="s">
        <v>25</v>
      </c>
      <c r="B5" s="92" t="s">
        <v>16</v>
      </c>
      <c r="C5" s="92" t="s">
        <v>26</v>
      </c>
      <c r="D5" s="101"/>
      <c r="E5" s="121" t="s">
        <v>115</v>
      </c>
      <c r="F5" s="122"/>
      <c r="G5" s="121" t="s">
        <v>115</v>
      </c>
      <c r="H5" s="122"/>
      <c r="I5" s="103"/>
      <c r="J5" s="93"/>
      <c r="K5" s="121" t="s">
        <v>115</v>
      </c>
      <c r="L5" s="122"/>
      <c r="M5" s="121" t="s">
        <v>115</v>
      </c>
      <c r="N5" s="122"/>
      <c r="O5" s="103"/>
      <c r="P5" s="101">
        <v>1</v>
      </c>
      <c r="Q5" s="122">
        <v>1.25</v>
      </c>
      <c r="R5" s="122">
        <v>1</v>
      </c>
      <c r="S5" s="122">
        <v>1.1499999999999999</v>
      </c>
      <c r="T5" s="122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38" t="s">
        <v>122</v>
      </c>
      <c r="U6" s="116" t="s">
        <v>127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x14ac:dyDescent="0.2">
      <c r="A7" s="125" t="s">
        <v>109</v>
      </c>
      <c r="B7" s="126">
        <v>60014.000000000196</v>
      </c>
      <c r="C7" s="126">
        <v>0</v>
      </c>
      <c r="D7" s="139">
        <v>7.8825698113687404</v>
      </c>
      <c r="E7" s="140">
        <v>0</v>
      </c>
      <c r="F7" s="140">
        <v>133.02659887340599</v>
      </c>
      <c r="G7" s="140">
        <v>0</v>
      </c>
      <c r="H7" s="140">
        <v>0</v>
      </c>
      <c r="I7" s="141">
        <v>0</v>
      </c>
      <c r="J7" s="127">
        <v>0</v>
      </c>
      <c r="K7" s="127">
        <v>0</v>
      </c>
      <c r="L7" s="127">
        <v>0</v>
      </c>
      <c r="M7" s="127">
        <v>0</v>
      </c>
      <c r="N7" s="127">
        <v>0</v>
      </c>
      <c r="O7" s="127">
        <v>0</v>
      </c>
      <c r="P7" s="135">
        <v>0</v>
      </c>
      <c r="Q7" s="127">
        <v>0</v>
      </c>
      <c r="R7" s="127">
        <v>0</v>
      </c>
      <c r="S7" s="127">
        <v>0</v>
      </c>
      <c r="T7" s="128">
        <v>0</v>
      </c>
      <c r="U7" s="129">
        <v>0</v>
      </c>
    </row>
    <row r="8" spans="1:32" x14ac:dyDescent="0.2">
      <c r="A8" s="145" t="s">
        <v>110</v>
      </c>
      <c r="B8" s="9">
        <v>60043.000000000102</v>
      </c>
      <c r="C8" s="9">
        <f>B8-B7</f>
        <v>28.999999999905413</v>
      </c>
      <c r="D8" s="146">
        <v>8.6608622469675502</v>
      </c>
      <c r="E8" s="147">
        <v>0</v>
      </c>
      <c r="F8" s="147">
        <v>103.491595431511</v>
      </c>
      <c r="G8" s="147">
        <v>0</v>
      </c>
      <c r="H8" s="147">
        <v>0</v>
      </c>
      <c r="I8" s="148">
        <v>0</v>
      </c>
      <c r="J8" s="10">
        <f>AVERAGE(D7:D8)*(C8)/27</f>
        <v>8.8844357350034748</v>
      </c>
      <c r="K8" s="10">
        <f>AVERAGE(E7:E8)*(C8)/27</f>
        <v>0</v>
      </c>
      <c r="L8" s="10">
        <f>AVERAGE(F7:F8)*(C8)/27</f>
        <v>127.01903027444854</v>
      </c>
      <c r="M8" s="10">
        <f>AVERAGE(G7:G8)*(C8)/27</f>
        <v>0</v>
      </c>
      <c r="N8" s="10">
        <f>AVERAGE(H7:H8)*(C8)/27</f>
        <v>0</v>
      </c>
      <c r="O8" s="10">
        <f>AVERAGE(I7:I8)*(C8)/27</f>
        <v>0</v>
      </c>
      <c r="P8" s="149">
        <f>J8*P5+P7</f>
        <v>8.8844357350034748</v>
      </c>
      <c r="Q8" s="10">
        <f>(L8-(N8*$S$5)-(O8*$T$5))*$Q$5+Q7</f>
        <v>158.77378784306069</v>
      </c>
      <c r="R8" s="10">
        <f>M8*R5+R7</f>
        <v>0</v>
      </c>
      <c r="S8" s="10">
        <f>N8*S5+S7</f>
        <v>0</v>
      </c>
      <c r="T8" s="11">
        <f>O8*T5+T7</f>
        <v>0</v>
      </c>
      <c r="U8" s="150">
        <f>(J8-K8-(L8-(N8*$S$5)-(O8*$T$5))*$Q$5+U7)</f>
        <v>-149.88935210805721</v>
      </c>
    </row>
    <row r="9" spans="1:32" ht="13.5" thickBot="1" x14ac:dyDescent="0.25">
      <c r="A9" s="130" t="s">
        <v>125</v>
      </c>
      <c r="B9" s="131">
        <v>60089.89</v>
      </c>
      <c r="C9" s="131">
        <f>B9-B8</f>
        <v>46.889999999897555</v>
      </c>
      <c r="D9" s="142">
        <v>0</v>
      </c>
      <c r="E9" s="143">
        <v>0</v>
      </c>
      <c r="F9" s="143">
        <v>102.2</v>
      </c>
      <c r="G9" s="143">
        <v>0</v>
      </c>
      <c r="H9" s="143">
        <v>0</v>
      </c>
      <c r="I9" s="144">
        <v>0</v>
      </c>
      <c r="J9" s="132">
        <f>AVERAGE(D8:D9)*(C9)/27</f>
        <v>7.5205153844337254</v>
      </c>
      <c r="K9" s="132">
        <f>AVERAGE(E8:E9)*(C9)/27</f>
        <v>0</v>
      </c>
      <c r="L9" s="132">
        <f>AVERAGE(F8:F9)*(C9)/27</f>
        <v>178.60886869930516</v>
      </c>
      <c r="M9" s="132">
        <f>AVERAGE(G8:G9)*(C9)/27</f>
        <v>0</v>
      </c>
      <c r="N9" s="132">
        <f>AVERAGE(H8:H9)*(C9)/27</f>
        <v>0</v>
      </c>
      <c r="O9" s="132">
        <f>AVERAGE(I8:I9)*(C9)/27</f>
        <v>0</v>
      </c>
      <c r="P9" s="136">
        <f>J9*P5+P8</f>
        <v>16.4049511194372</v>
      </c>
      <c r="Q9" s="132">
        <f>(L9-(N9*$S$5)-(O9*$T$5))*$Q$5+Q8</f>
        <v>382.03487371719211</v>
      </c>
      <c r="R9" s="132">
        <f>M9*R6+R8</f>
        <v>0</v>
      </c>
      <c r="S9" s="132">
        <f>N9*S6+S8</f>
        <v>0</v>
      </c>
      <c r="T9" s="133">
        <f>O9*T5+T8</f>
        <v>0</v>
      </c>
      <c r="U9" s="134">
        <f>(J9-K9-(L9-(N9*$S$5)-(O9*$T$5))*$Q$5+U8)</f>
        <v>-365.6299225977549</v>
      </c>
    </row>
    <row r="10" spans="1:32" ht="12.75" customHeight="1" x14ac:dyDescent="0.2">
      <c r="A10" s="8"/>
      <c r="B10" s="9"/>
      <c r="C10" s="9"/>
      <c r="D10" s="124"/>
      <c r="E10" s="124"/>
      <c r="F10" s="124"/>
      <c r="G10" s="124"/>
      <c r="H10" s="124"/>
      <c r="I10" s="12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1"/>
    </row>
    <row r="11" spans="1:32" ht="12.75" customHeight="1" thickBot="1" x14ac:dyDescent="0.25">
      <c r="A11" s="8"/>
      <c r="B11" s="8"/>
      <c r="C11" s="8"/>
      <c r="D11" s="8"/>
      <c r="E11" s="8"/>
      <c r="F11" s="8"/>
      <c r="G11" s="8"/>
      <c r="H11" s="8" t="s">
        <v>124</v>
      </c>
      <c r="I11" s="8"/>
      <c r="J11" s="11">
        <f>SUM(J7:J10)</f>
        <v>16.4049511194372</v>
      </c>
      <c r="K11" s="11">
        <f t="shared" ref="K11:O11" si="0">SUM(K7:K10)</f>
        <v>0</v>
      </c>
      <c r="L11" s="11">
        <f t="shared" si="0"/>
        <v>305.6278989737537</v>
      </c>
      <c r="M11" s="11">
        <f t="shared" si="0"/>
        <v>0</v>
      </c>
      <c r="N11" s="11">
        <f t="shared" si="0"/>
        <v>0</v>
      </c>
      <c r="O11" s="11">
        <f t="shared" si="0"/>
        <v>0</v>
      </c>
      <c r="P11" s="11"/>
      <c r="Q11" s="11"/>
      <c r="R11" s="11"/>
      <c r="S11" s="11"/>
      <c r="T11" s="11"/>
      <c r="U11" s="11"/>
    </row>
    <row r="12" spans="1:32" ht="12.75" customHeight="1" thickBo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V12" s="17" t="s">
        <v>36</v>
      </c>
      <c r="W12" s="18"/>
      <c r="X12" s="19"/>
    </row>
    <row r="13" spans="1:32" ht="12.7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V13" s="17" t="s">
        <v>37</v>
      </c>
      <c r="W13" s="20" t="s">
        <v>38</v>
      </c>
      <c r="X13" s="20"/>
    </row>
    <row r="14" spans="1:32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V14" s="21" t="s">
        <v>39</v>
      </c>
      <c r="W14" s="22" t="s">
        <v>40</v>
      </c>
      <c r="X14" s="22"/>
    </row>
    <row r="15" spans="1:32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V15" s="21" t="s">
        <v>41</v>
      </c>
      <c r="W15" s="22" t="s">
        <v>42</v>
      </c>
      <c r="X15" s="22"/>
    </row>
    <row r="16" spans="1:32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V16" s="21" t="s">
        <v>43</v>
      </c>
      <c r="W16" s="22" t="s">
        <v>44</v>
      </c>
      <c r="X16" s="22" t="s">
        <v>45</v>
      </c>
    </row>
    <row r="17" spans="1:24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V17" s="21" t="s">
        <v>46</v>
      </c>
      <c r="W17" s="22" t="s">
        <v>44</v>
      </c>
      <c r="X17" s="22" t="s">
        <v>47</v>
      </c>
    </row>
    <row r="18" spans="1:24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V18" s="23" t="s">
        <v>48</v>
      </c>
      <c r="W18" s="24" t="s">
        <v>49</v>
      </c>
      <c r="X18" s="24" t="s">
        <v>50</v>
      </c>
    </row>
    <row r="19" spans="1:24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V19" s="23" t="s">
        <v>51</v>
      </c>
      <c r="W19" s="24" t="s">
        <v>52</v>
      </c>
      <c r="X19" s="24" t="s">
        <v>53</v>
      </c>
    </row>
    <row r="20" spans="1:24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V20" s="23" t="s">
        <v>54</v>
      </c>
      <c r="W20" s="24" t="s">
        <v>105</v>
      </c>
      <c r="X20" s="24" t="s">
        <v>56</v>
      </c>
    </row>
    <row r="21" spans="1:24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V21" s="23" t="s">
        <v>54</v>
      </c>
      <c r="W21" s="24" t="s">
        <v>106</v>
      </c>
      <c r="X21" s="24" t="s">
        <v>58</v>
      </c>
    </row>
    <row r="22" spans="1:24" ht="12.75" customHeight="1" x14ac:dyDescent="0.2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V22" s="23" t="s">
        <v>54</v>
      </c>
      <c r="W22" s="24" t="s">
        <v>107</v>
      </c>
      <c r="X22" s="24" t="s">
        <v>62</v>
      </c>
    </row>
    <row r="23" spans="1:24" ht="12.75" customHeight="1" thickBot="1" x14ac:dyDescent="0.25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V23" s="25" t="s">
        <v>54</v>
      </c>
      <c r="W23" s="26" t="s">
        <v>108</v>
      </c>
      <c r="X23" s="26" t="s">
        <v>60</v>
      </c>
    </row>
    <row r="24" spans="1:24" ht="12.75" customHeight="1" x14ac:dyDescent="0.2">
      <c r="A24" s="12"/>
      <c r="B24" s="12"/>
      <c r="C24" s="12"/>
      <c r="D24" s="12"/>
      <c r="E24" s="12"/>
      <c r="F24" s="15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V24" s="16"/>
      <c r="W24" s="16"/>
      <c r="X24" s="16"/>
    </row>
    <row r="25" spans="1:24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V25" s="16"/>
      <c r="W25" s="16"/>
      <c r="X25" s="16"/>
    </row>
    <row r="26" spans="1:24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V26" s="16"/>
      <c r="W26" s="16"/>
      <c r="X26" s="16"/>
    </row>
    <row r="27" spans="1:24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V27" s="16"/>
      <c r="W27" s="16"/>
      <c r="X27" s="16"/>
    </row>
    <row r="28" spans="1:24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V28" s="16"/>
      <c r="W28" s="16"/>
      <c r="X28" s="16"/>
    </row>
    <row r="29" spans="1:24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V29" s="16"/>
      <c r="W29" s="16"/>
      <c r="X29" s="16"/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24" ht="13.5" thickBot="1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36</v>
      </c>
      <c r="W602" s="18"/>
      <c r="X602" s="19"/>
    </row>
    <row r="603" spans="1:24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17" t="s">
        <v>37</v>
      </c>
      <c r="W603" s="20" t="s">
        <v>38</v>
      </c>
      <c r="X603" s="20"/>
    </row>
    <row r="604" spans="1:24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39</v>
      </c>
      <c r="W604" s="22" t="s">
        <v>40</v>
      </c>
      <c r="X604" s="22"/>
    </row>
    <row r="605" spans="1:24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41</v>
      </c>
      <c r="W605" s="22" t="s">
        <v>42</v>
      </c>
      <c r="X605" s="22"/>
    </row>
    <row r="606" spans="1:24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43</v>
      </c>
      <c r="W606" s="22" t="s">
        <v>44</v>
      </c>
      <c r="X606" s="22" t="s">
        <v>45</v>
      </c>
    </row>
    <row r="607" spans="1:24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1" t="s">
        <v>46</v>
      </c>
      <c r="W607" s="22" t="s">
        <v>44</v>
      </c>
      <c r="X607" s="22" t="s">
        <v>47</v>
      </c>
    </row>
    <row r="608" spans="1:24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48</v>
      </c>
      <c r="W608" s="24" t="s">
        <v>49</v>
      </c>
      <c r="X608" s="24" t="s">
        <v>50</v>
      </c>
    </row>
    <row r="609" spans="1:24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51</v>
      </c>
      <c r="W609" s="24" t="s">
        <v>52</v>
      </c>
      <c r="X609" s="24" t="s">
        <v>53</v>
      </c>
    </row>
    <row r="610" spans="1:24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55</v>
      </c>
      <c r="X610" s="24" t="s">
        <v>56</v>
      </c>
    </row>
    <row r="611" spans="1:24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57</v>
      </c>
      <c r="X611" s="24" t="s">
        <v>58</v>
      </c>
    </row>
    <row r="612" spans="1:24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3" t="s">
        <v>54</v>
      </c>
      <c r="W612" s="24" t="s">
        <v>59</v>
      </c>
      <c r="X612" s="24" t="s">
        <v>60</v>
      </c>
    </row>
    <row r="613" spans="1:24" ht="13.5" thickBot="1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V613" s="25" t="s">
        <v>54</v>
      </c>
      <c r="W613" s="26" t="s">
        <v>61</v>
      </c>
      <c r="X613" s="26" t="s">
        <v>62</v>
      </c>
    </row>
    <row r="614" spans="1:24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3"/>
      <c r="K1919" s="13"/>
      <c r="L1919" s="13"/>
      <c r="M1919" s="13"/>
      <c r="N1919" s="13"/>
      <c r="O1919" s="13"/>
      <c r="P1919" s="13"/>
      <c r="Q1919" s="13"/>
      <c r="R1919" s="13"/>
      <c r="S1919" s="13"/>
    </row>
    <row r="1920" spans="1:19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  <row r="4092" spans="1:9" x14ac:dyDescent="0.2">
      <c r="A4092" s="12"/>
      <c r="B4092" s="12"/>
      <c r="C4092" s="12"/>
      <c r="D4092" s="12"/>
      <c r="E4092" s="12"/>
      <c r="F4092" s="12"/>
      <c r="G4092" s="12"/>
      <c r="H4092" s="12"/>
      <c r="I409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51" t="s">
        <v>92</v>
      </c>
      <c r="E1" s="152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53" t="s">
        <v>10</v>
      </c>
      <c r="C17" s="153"/>
      <c r="D17" s="154">
        <f>D16+E16</f>
        <v>0</v>
      </c>
      <c r="E17" s="155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QuantityReportTempXML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2020-04-27T21:52:36Z</dcterms:modified>
</cp:coreProperties>
</file>