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625338E2-22C5-49F6-B3D4-96774D8597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QuantityReportTempXML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5" l="1"/>
  <c r="U10" i="5" s="1"/>
  <c r="U8" i="5"/>
  <c r="C8" i="5" l="1"/>
  <c r="K8" i="5"/>
  <c r="L8" i="5"/>
  <c r="N8" i="5"/>
  <c r="O8" i="5"/>
  <c r="C9" i="5"/>
  <c r="C10" i="5"/>
  <c r="J10" i="5"/>
  <c r="J9" i="5" l="1"/>
  <c r="M9" i="5"/>
  <c r="T8" i="5"/>
  <c r="K10" i="5"/>
  <c r="M10" i="5"/>
  <c r="S8" i="5"/>
  <c r="N12" i="5"/>
  <c r="J8" i="5"/>
  <c r="M8" i="5"/>
  <c r="Q8" i="5"/>
  <c r="J12" i="5"/>
  <c r="P8" i="5"/>
  <c r="P9" i="5" s="1"/>
  <c r="P10" i="5" s="1"/>
  <c r="O9" i="5"/>
  <c r="O12" i="5" s="1"/>
  <c r="N9" i="5"/>
  <c r="O10" i="5"/>
  <c r="N10" i="5"/>
  <c r="L9" i="5"/>
  <c r="L10" i="5"/>
  <c r="K9" i="5"/>
  <c r="K12" i="5" s="1"/>
  <c r="B29" i="1"/>
  <c r="Q9" i="5" l="1"/>
  <c r="Q10" i="5" s="1"/>
  <c r="M12" i="5"/>
  <c r="R8" i="5"/>
  <c r="R9" i="5" s="1"/>
  <c r="R10" i="5" s="1"/>
  <c r="S9" i="5"/>
  <c r="L12" i="5"/>
  <c r="T9" i="5"/>
  <c r="T10" i="5" s="1"/>
  <c r="S10" i="5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<sst xmlns="http://schemas.openxmlformats.org/spreadsheetml/2006/main" count="279" uniqueCount="129">
  <si>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</si>
  <si>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</si>
  <si>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</si>
  <si>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</si>
  <si>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</si>
  <si>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</si>
  <si>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</si>
  <si>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</si>
  <si>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</si>
  <si>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</si>
  <si>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</si>
  <si>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</si>
  <si>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</si>
  <si>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</si>
  <si>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</si>
  <si>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</si>
  <si>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</si>
  <si>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</si>
  <si>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</si>
  <si>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</si>
  <si>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</si>
  <si>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</si>
  <si>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</si>
  <si>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</si>
  <si>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</si>
  <si>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</si>
  <si>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</si>
  <si>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</si>
  <si>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</si>
  <si>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</si>
  <si>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</si>
  <si>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</si>
  <si>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</si>
  <si>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</si>
  <si>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</si>
  <si>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</si>
  <si>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</si>
  <si>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</si>
  <si>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</si>
  <si>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</si>
  <si>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</si>
  <si>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</si>
  <si>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</si>
  <si>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</si>
  <si>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</si>
  <si>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</si>
  <si>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</si>
  <si>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</si>
  <si>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</si>
  <si>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</si>
  <si>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</si>
  <si>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</si>
  <si>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</si>
  <si>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</si>
  <si>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</si>
  <si>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</si>
  <si>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</si>
  <si>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</si>
  <si>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</si>
  <si>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</si>
  <si>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</si>
  <si>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</si>
  <si>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</si>
  <si>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</si>
  <si>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</si>
  <si>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</si>
  <si>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</si>
  <si>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</si>
  <si>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</si>
  <si>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</si>
  <si>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</si>
  <si>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</si>
  <si>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</si>
  <si>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</si>
  <si>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</si>
  <si>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</si>
  <si>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</si>
  <si>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</si>
  <si>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</si>
  <si>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</si>
  <si>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</si>
  <si>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</si>
  <si>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</si>
  <si>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</si>
  <si>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</si>
  <si>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</si>
  <si>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</si>
  <si>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</si>
  <si>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</si>
  <si>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</si>
  <si>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</si>
  <si>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</si>
  <si>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</si>
  <si>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</si>
  <si>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</si>
  <si>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</si>
  <si>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</si>
  <si>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</si>
  <si>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</si>
  <si>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</si>
  <si>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</si>
  <si>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</si>
  <si>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</si>
  <si>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</si>
  <si>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</si>
  <si>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</si>
  <si>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</si>
  <si>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</si>
  <si>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</si>
  <si>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597+50</t>
  </si>
  <si>
    <t>597+66</t>
  </si>
  <si>
    <t>598+00</t>
  </si>
  <si>
    <t>598+38</t>
  </si>
  <si>
    <t>Stage 2 -- Future Evergreen Ave - EB</t>
  </si>
  <si>
    <t xml:space="preserve">Select </t>
  </si>
  <si>
    <t>Select</t>
  </si>
  <si>
    <t>Crushed</t>
  </si>
  <si>
    <t>Borrow</t>
  </si>
  <si>
    <t>Material</t>
  </si>
  <si>
    <t>Unusable</t>
  </si>
  <si>
    <t xml:space="preserve">Expanded </t>
  </si>
  <si>
    <t>Select Borrow</t>
  </si>
  <si>
    <t>Mass</t>
  </si>
  <si>
    <t>Ordinate</t>
  </si>
  <si>
    <t>Note 9</t>
  </si>
  <si>
    <t>Totals:</t>
  </si>
  <si>
    <t xml:space="preserve">Pavement </t>
  </si>
  <si>
    <t>Crushed Material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</si>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</sst>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"/>
    <numFmt numFmtId="165" formatCode="##,##0"/>
    <numFmt numFmtId="166" formatCode="##,##0.0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1DA1-48D8-4D8B-80F4-4EFEA0B26488}">
  <dimension ref="A1:AG4091"/>
  <sheetViews>
    <sheetView showGridLines="0" tabSelected="1" workbookViewId="0">
      <selection activeCell="V6" sqref="V6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bestFit="1" customWidth="1"/>
    <col min="13" max="13" width="8.42578125" style="14" bestFit="1" customWidth="1"/>
    <col min="14" max="14" width="9.285156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3.5" thickBot="1" x14ac:dyDescent="0.25">
      <c r="A1" s="120" t="s">
        <v>113</v>
      </c>
    </row>
    <row r="2" spans="1:33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49"/>
      <c r="U2" s="88"/>
      <c r="V2" s="148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x14ac:dyDescent="0.2">
      <c r="A3" s="92"/>
      <c r="B3" s="92"/>
      <c r="C3" s="92"/>
      <c r="D3" s="93"/>
      <c r="E3" s="97" t="s">
        <v>119</v>
      </c>
      <c r="F3" s="121"/>
      <c r="G3" s="97" t="s">
        <v>114</v>
      </c>
      <c r="H3" s="97" t="s">
        <v>115</v>
      </c>
      <c r="I3" s="95"/>
      <c r="J3" s="96"/>
      <c r="K3" s="97" t="s">
        <v>119</v>
      </c>
      <c r="L3" s="97"/>
      <c r="M3" s="97" t="s">
        <v>114</v>
      </c>
      <c r="N3" s="97" t="s">
        <v>115</v>
      </c>
      <c r="O3" s="98"/>
      <c r="P3" s="93"/>
      <c r="Q3" s="121" t="s">
        <v>67</v>
      </c>
      <c r="R3" s="121" t="s">
        <v>115</v>
      </c>
      <c r="S3" s="121" t="s">
        <v>120</v>
      </c>
      <c r="T3" s="124" t="s">
        <v>15</v>
      </c>
      <c r="U3" s="114" t="s">
        <v>122</v>
      </c>
      <c r="V3" s="148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x14ac:dyDescent="0.2">
      <c r="A4" s="92"/>
      <c r="B4" s="92"/>
      <c r="C4" s="92"/>
      <c r="D4" s="93" t="s">
        <v>17</v>
      </c>
      <c r="E4" s="121" t="s">
        <v>126</v>
      </c>
      <c r="F4" s="121" t="s">
        <v>19</v>
      </c>
      <c r="G4" s="121" t="s">
        <v>116</v>
      </c>
      <c r="H4" s="121" t="s">
        <v>117</v>
      </c>
      <c r="I4" s="95" t="s">
        <v>22</v>
      </c>
      <c r="J4" s="93" t="s">
        <v>17</v>
      </c>
      <c r="K4" s="121" t="s">
        <v>126</v>
      </c>
      <c r="L4" s="121" t="s">
        <v>19</v>
      </c>
      <c r="M4" s="121" t="s">
        <v>116</v>
      </c>
      <c r="N4" s="121" t="s">
        <v>117</v>
      </c>
      <c r="O4" s="95" t="s">
        <v>22</v>
      </c>
      <c r="P4" s="93" t="s">
        <v>17</v>
      </c>
      <c r="Q4" s="121" t="s">
        <v>19</v>
      </c>
      <c r="R4" s="121" t="s">
        <v>127</v>
      </c>
      <c r="S4" s="121" t="s">
        <v>121</v>
      </c>
      <c r="T4" s="124" t="s">
        <v>23</v>
      </c>
      <c r="U4" s="115" t="s">
        <v>123</v>
      </c>
      <c r="V4" s="148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118</v>
      </c>
      <c r="F5" s="122"/>
      <c r="G5" s="121" t="s">
        <v>118</v>
      </c>
      <c r="H5" s="122"/>
      <c r="I5" s="103"/>
      <c r="J5" s="93"/>
      <c r="K5" s="121" t="s">
        <v>118</v>
      </c>
      <c r="L5" s="122"/>
      <c r="M5" s="121" t="s">
        <v>118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50" t="s">
        <v>124</v>
      </c>
      <c r="U6" s="116" t="s">
        <v>128</v>
      </c>
      <c r="V6" s="148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x14ac:dyDescent="0.2">
      <c r="A7" s="125" t="s">
        <v>109</v>
      </c>
      <c r="B7" s="126">
        <v>59749.999999999804</v>
      </c>
      <c r="C7" s="126">
        <v>0</v>
      </c>
      <c r="D7" s="139">
        <v>0.41918479867410902</v>
      </c>
      <c r="E7" s="127">
        <v>0</v>
      </c>
      <c r="F7" s="127">
        <v>3.8186888625500601</v>
      </c>
      <c r="G7" s="127">
        <v>0</v>
      </c>
      <c r="H7" s="127">
        <v>0</v>
      </c>
      <c r="I7" s="140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45">
        <v>0</v>
      </c>
      <c r="Q7" s="128">
        <v>0</v>
      </c>
      <c r="R7" s="128">
        <v>0</v>
      </c>
      <c r="S7" s="128">
        <v>0</v>
      </c>
      <c r="T7" s="129">
        <v>0</v>
      </c>
      <c r="U7" s="130">
        <v>0</v>
      </c>
      <c r="V7" s="11"/>
    </row>
    <row r="8" spans="1:33" x14ac:dyDescent="0.2">
      <c r="A8" s="131" t="s">
        <v>110</v>
      </c>
      <c r="B8" s="9">
        <v>59765.999999999804</v>
      </c>
      <c r="C8" s="9">
        <f>B8-B7</f>
        <v>16</v>
      </c>
      <c r="D8" s="141">
        <v>0.109283998099272</v>
      </c>
      <c r="E8" s="123">
        <v>0</v>
      </c>
      <c r="F8" s="123">
        <v>461.98755388383103</v>
      </c>
      <c r="G8" s="123">
        <v>0</v>
      </c>
      <c r="H8" s="123">
        <v>0</v>
      </c>
      <c r="I8" s="142">
        <v>0</v>
      </c>
      <c r="J8" s="10">
        <f>AVERAGE(D7:D8)*(C8)/27</f>
        <v>0.15658334719211289</v>
      </c>
      <c r="K8" s="10">
        <f>AVERAGE(E7:E8)*(C8)/27</f>
        <v>0</v>
      </c>
      <c r="L8" s="10">
        <f>AVERAGE(F7:F8)*(C8)/27</f>
        <v>138.01666451744626</v>
      </c>
      <c r="M8" s="10">
        <f>AVERAGE(G7:G8)*(C8)/27</f>
        <v>0</v>
      </c>
      <c r="N8" s="10">
        <f>AVERAGE(H7:H8)*(C8)/27</f>
        <v>0</v>
      </c>
      <c r="O8" s="10">
        <f>AVERAGE(I7:I8)*(C8)/27</f>
        <v>0</v>
      </c>
      <c r="P8" s="146">
        <f>J8*P5+P7</f>
        <v>0.15658334719211289</v>
      </c>
      <c r="Q8" s="10">
        <f>(L8-(N8*$S$5)-(O8*$T$5))*$Q$5+Q7</f>
        <v>172.52083064680784</v>
      </c>
      <c r="R8" s="10">
        <f>M8*R5+R7</f>
        <v>0</v>
      </c>
      <c r="S8" s="10">
        <f>N8*S5+S7</f>
        <v>0</v>
      </c>
      <c r="T8" s="11">
        <f>O8*T5+T7</f>
        <v>0</v>
      </c>
      <c r="U8" s="132">
        <f>(J8-K8-(L8-(N8*$S$5)-(O8*$T$5))*$Q$5+U7)</f>
        <v>-172.36424729961573</v>
      </c>
      <c r="V8" s="11"/>
    </row>
    <row r="9" spans="1:33" x14ac:dyDescent="0.2">
      <c r="A9" s="131" t="s">
        <v>111</v>
      </c>
      <c r="B9" s="9">
        <v>59800</v>
      </c>
      <c r="C9" s="9">
        <f>B9-B8</f>
        <v>34.000000000196451</v>
      </c>
      <c r="D9" s="141">
        <v>4.59381798795948</v>
      </c>
      <c r="E9" s="123">
        <v>0</v>
      </c>
      <c r="F9" s="123">
        <v>250.58613421745699</v>
      </c>
      <c r="G9" s="123">
        <v>0</v>
      </c>
      <c r="H9" s="123">
        <v>0</v>
      </c>
      <c r="I9" s="142">
        <v>0</v>
      </c>
      <c r="J9" s="10">
        <f>AVERAGE(D8:D9)*(C9)/27</f>
        <v>2.9612123616096575</v>
      </c>
      <c r="K9" s="10">
        <f>AVERAGE(E8:E9)*(C9)/27</f>
        <v>0</v>
      </c>
      <c r="L9" s="10">
        <f>AVERAGE(F8:F9)*(C9)/27</f>
        <v>448.65750732562549</v>
      </c>
      <c r="M9" s="10">
        <f>AVERAGE(G8:G9)*(C9)/27</f>
        <v>0</v>
      </c>
      <c r="N9" s="10">
        <f>AVERAGE(H8:H9)*(C9)/27</f>
        <v>0</v>
      </c>
      <c r="O9" s="10">
        <f>AVERAGE(I8:I9)*(C9)/27</f>
        <v>0</v>
      </c>
      <c r="P9" s="146">
        <f>J9*P5+P8</f>
        <v>3.1177957088017703</v>
      </c>
      <c r="Q9" s="10">
        <f>(L9-(N9*$S$5)-(O9*$T$5))*$Q$5+Q8</f>
        <v>733.34271480383973</v>
      </c>
      <c r="R9" s="10">
        <f>M9*R5+R8</f>
        <v>0</v>
      </c>
      <c r="S9" s="10">
        <f>N9*S5+S8</f>
        <v>0</v>
      </c>
      <c r="T9" s="11">
        <f>O9*T5+T8</f>
        <v>0</v>
      </c>
      <c r="U9" s="132">
        <f t="shared" ref="U9:U10" si="0">(J9-K9-(L9-(N9*$S$5)-(O9*$T$5))*$Q$5+U8)</f>
        <v>-730.22491909503788</v>
      </c>
      <c r="V9" s="11"/>
    </row>
    <row r="10" spans="1:33" ht="13.5" thickBot="1" x14ac:dyDescent="0.25">
      <c r="A10" s="133" t="s">
        <v>112</v>
      </c>
      <c r="B10" s="134">
        <v>59837.9999999996</v>
      </c>
      <c r="C10" s="134">
        <f>B10-B9</f>
        <v>37.999999999599822</v>
      </c>
      <c r="D10" s="143">
        <v>18.445468118254201</v>
      </c>
      <c r="E10" s="135">
        <v>0</v>
      </c>
      <c r="F10" s="135">
        <v>344.93570229628398</v>
      </c>
      <c r="G10" s="135">
        <v>0</v>
      </c>
      <c r="H10" s="135">
        <v>0</v>
      </c>
      <c r="I10" s="144">
        <v>0</v>
      </c>
      <c r="J10" s="136">
        <f>AVERAGE(D9:D10)*(C10)/27</f>
        <v>16.212830963461112</v>
      </c>
      <c r="K10" s="136">
        <f>AVERAGE(E9:E10)*(C10)/27</f>
        <v>0</v>
      </c>
      <c r="L10" s="136">
        <f>AVERAGE(F9:F10)*(C10)/27</f>
        <v>419.0709219867378</v>
      </c>
      <c r="M10" s="137">
        <f>AVERAGE(G9:G10)*(C10)/27</f>
        <v>0</v>
      </c>
      <c r="N10" s="136">
        <f>AVERAGE(H9:H10)*(C10)/27</f>
        <v>0</v>
      </c>
      <c r="O10" s="136">
        <f>AVERAGE(I9:I10)*(C10)/27</f>
        <v>0</v>
      </c>
      <c r="P10" s="147">
        <f>J10*P5+P9</f>
        <v>19.330626672262881</v>
      </c>
      <c r="Q10" s="137">
        <f>(L10-(N10*$S$5)-(O10*$T$5))*$Q$5+Q9</f>
        <v>1257.181367287262</v>
      </c>
      <c r="R10" s="136">
        <f>M10*R5+R9</f>
        <v>0</v>
      </c>
      <c r="S10" s="136">
        <f>N10*S5+S9</f>
        <v>0</v>
      </c>
      <c r="T10" s="136">
        <f>O10*T5+T9</f>
        <v>0</v>
      </c>
      <c r="U10" s="138">
        <f t="shared" si="0"/>
        <v>-1237.850740614999</v>
      </c>
      <c r="V10" s="11"/>
    </row>
    <row r="11" spans="1:33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W11" s="17" t="s">
        <v>36</v>
      </c>
      <c r="X11" s="18"/>
      <c r="Y11" s="19"/>
    </row>
    <row r="12" spans="1:33" ht="12.75" customHeight="1" x14ac:dyDescent="0.2">
      <c r="A12" s="12"/>
      <c r="B12" s="12"/>
      <c r="C12" s="12"/>
      <c r="D12" s="12"/>
      <c r="E12" s="12"/>
      <c r="F12" s="12"/>
      <c r="G12" s="12"/>
      <c r="H12" s="12" t="s">
        <v>125</v>
      </c>
      <c r="I12" s="12"/>
      <c r="J12" s="13">
        <f>SUM(J7:J11)</f>
        <v>19.330626672262881</v>
      </c>
      <c r="K12" s="13">
        <f t="shared" ref="K12:O12" si="1">SUM(K7:K11)</f>
        <v>0</v>
      </c>
      <c r="L12" s="13">
        <f t="shared" si="1"/>
        <v>1005.7450938298095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/>
      <c r="Q12" s="13"/>
      <c r="R12" s="13"/>
      <c r="S12" s="13"/>
      <c r="W12" s="17" t="s">
        <v>37</v>
      </c>
      <c r="X12" s="20" t="s">
        <v>38</v>
      </c>
      <c r="Y12" s="20"/>
    </row>
    <row r="13" spans="1:33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W13" s="21" t="s">
        <v>39</v>
      </c>
      <c r="X13" s="22" t="s">
        <v>40</v>
      </c>
      <c r="Y13" s="22"/>
    </row>
    <row r="14" spans="1:33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W14" s="21" t="s">
        <v>41</v>
      </c>
      <c r="X14" s="22" t="s">
        <v>42</v>
      </c>
      <c r="Y14" s="22"/>
    </row>
    <row r="15" spans="1:33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W15" s="21" t="s">
        <v>43</v>
      </c>
      <c r="X15" s="22" t="s">
        <v>44</v>
      </c>
      <c r="Y15" s="22" t="s">
        <v>45</v>
      </c>
    </row>
    <row r="16" spans="1:33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W20" s="23" t="s">
        <v>54</v>
      </c>
      <c r="X20" s="24" t="s">
        <v>106</v>
      </c>
      <c r="Y20" s="24" t="s">
        <v>58</v>
      </c>
    </row>
    <row r="21" spans="1:25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3.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51" t="s">
        <v>92</v>
      </c>
      <c r="E1" s="152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53" t="s">
        <v>10</v>
      </c>
      <c r="C17" s="153"/>
      <c r="D17" s="154">
        <f>D16+E16</f>
        <v>0</v>
      </c>
      <c r="E17" s="155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QuantityReportTempXML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2020-04-27T21:51:45Z</dcterms:modified>
</cp:coreProperties>
</file>