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6F6269C5-BF8D-4EC0-9441-65BB91BF5C3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CTH VV SB Stage 1" sheetId="7" r:id="rId1"/>
    <sheet name="CTH VV SB Stage 4" sheetId="6" r:id="rId2"/>
    <sheet name="QuantityReportTempXML - No Stag" sheetId="5" r:id="rId3"/>
    <sheet name="Template-Detail" sheetId="4" r:id="rId4"/>
    <sheet name="Template-Summary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1" i="6" l="1"/>
  <c r="U12" i="6"/>
  <c r="U13" i="6" s="1"/>
  <c r="U8" i="6"/>
  <c r="U9" i="6" s="1"/>
  <c r="T8" i="6"/>
  <c r="S8" i="6"/>
  <c r="P8" i="6"/>
  <c r="O8" i="6"/>
  <c r="N8" i="6"/>
  <c r="M8" i="6"/>
  <c r="R8" i="6" s="1"/>
  <c r="L8" i="6"/>
  <c r="Q8" i="6" s="1"/>
  <c r="K8" i="6"/>
  <c r="J8" i="6"/>
  <c r="C8" i="6"/>
  <c r="C13" i="6"/>
  <c r="M13" i="6" s="1"/>
  <c r="U8" i="7"/>
  <c r="U9" i="7" s="1"/>
  <c r="U11" i="7" s="1"/>
  <c r="U12" i="7" s="1"/>
  <c r="U13" i="7" s="1"/>
  <c r="C13" i="7"/>
  <c r="C8" i="7"/>
  <c r="K8" i="7" s="1"/>
  <c r="T7" i="7"/>
  <c r="S7" i="7"/>
  <c r="M8" i="7"/>
  <c r="R8" i="7" s="1"/>
  <c r="L8" i="7"/>
  <c r="Q7" i="7"/>
  <c r="O7" i="7"/>
  <c r="N7" i="7"/>
  <c r="M7" i="7"/>
  <c r="R7" i="7" s="1"/>
  <c r="L7" i="7"/>
  <c r="K7" i="7"/>
  <c r="J7" i="7"/>
  <c r="O13" i="7"/>
  <c r="O13" i="6" l="1"/>
  <c r="J13" i="6"/>
  <c r="L13" i="6"/>
  <c r="N13" i="6"/>
  <c r="K13" i="6"/>
  <c r="O8" i="7"/>
  <c r="T8" i="7" s="1"/>
  <c r="N8" i="7"/>
  <c r="S8" i="7" s="1"/>
  <c r="J8" i="7"/>
  <c r="P7" i="7"/>
  <c r="L13" i="7"/>
  <c r="K13" i="7"/>
  <c r="J13" i="7"/>
  <c r="M13" i="7"/>
  <c r="N13" i="7"/>
  <c r="C12" i="7"/>
  <c r="O12" i="7" s="1"/>
  <c r="O11" i="7"/>
  <c r="N11" i="7"/>
  <c r="M11" i="7"/>
  <c r="L11" i="7"/>
  <c r="K11" i="7"/>
  <c r="J11" i="7"/>
  <c r="C9" i="7"/>
  <c r="J9" i="7" s="1"/>
  <c r="C12" i="6"/>
  <c r="N12" i="6" s="1"/>
  <c r="O11" i="6"/>
  <c r="N11" i="6"/>
  <c r="M11" i="6"/>
  <c r="L11" i="6"/>
  <c r="K11" i="6"/>
  <c r="J11" i="6"/>
  <c r="C9" i="6"/>
  <c r="J9" i="6" s="1"/>
  <c r="M16" i="5"/>
  <c r="M13" i="5"/>
  <c r="M10" i="5"/>
  <c r="L9" i="6" l="1"/>
  <c r="P8" i="7"/>
  <c r="Q8" i="7"/>
  <c r="K12" i="6"/>
  <c r="O12" i="6"/>
  <c r="S9" i="7"/>
  <c r="S11" i="7" s="1"/>
  <c r="J12" i="7"/>
  <c r="J15" i="7" s="1"/>
  <c r="K12" i="7"/>
  <c r="J12" i="6"/>
  <c r="K9" i="6"/>
  <c r="K15" i="6" s="1"/>
  <c r="K9" i="7"/>
  <c r="L9" i="7"/>
  <c r="M9" i="7"/>
  <c r="N9" i="7"/>
  <c r="O9" i="7"/>
  <c r="O15" i="7" s="1"/>
  <c r="L12" i="7"/>
  <c r="M12" i="7"/>
  <c r="N12" i="7"/>
  <c r="P9" i="6"/>
  <c r="P11" i="6" s="1"/>
  <c r="L12" i="6"/>
  <c r="N9" i="6"/>
  <c r="M12" i="6"/>
  <c r="M9" i="6"/>
  <c r="O9" i="6"/>
  <c r="O15" i="6" s="1"/>
  <c r="C8" i="5"/>
  <c r="M8" i="5" s="1"/>
  <c r="C11" i="5"/>
  <c r="K13" i="5"/>
  <c r="L13" i="5"/>
  <c r="C14" i="5"/>
  <c r="K16" i="5"/>
  <c r="N16" i="5"/>
  <c r="C17" i="5"/>
  <c r="K17" i="5" s="1"/>
  <c r="Q9" i="6" l="1"/>
  <c r="Q11" i="6" s="1"/>
  <c r="Q12" i="6" s="1"/>
  <c r="Q13" i="6" s="1"/>
  <c r="L15" i="6"/>
  <c r="N15" i="7"/>
  <c r="M15" i="7"/>
  <c r="Q9" i="7"/>
  <c r="Q11" i="7" s="1"/>
  <c r="Q12" i="7" s="1"/>
  <c r="Q13" i="7" s="1"/>
  <c r="L14" i="5"/>
  <c r="O14" i="5"/>
  <c r="Q14" i="5"/>
  <c r="N14" i="5"/>
  <c r="P14" i="5"/>
  <c r="K15" i="7"/>
  <c r="S9" i="6"/>
  <c r="S11" i="6" s="1"/>
  <c r="S12" i="6" s="1"/>
  <c r="S13" i="6" s="1"/>
  <c r="N15" i="6"/>
  <c r="P12" i="6"/>
  <c r="P13" i="6" s="1"/>
  <c r="J15" i="6"/>
  <c r="R9" i="6"/>
  <c r="R11" i="6" s="1"/>
  <c r="R12" i="6" s="1"/>
  <c r="R13" i="6" s="1"/>
  <c r="M15" i="6"/>
  <c r="P8" i="5"/>
  <c r="V8" i="5" s="1"/>
  <c r="L15" i="7"/>
  <c r="O17" i="5"/>
  <c r="M17" i="5"/>
  <c r="P9" i="7"/>
  <c r="P11" i="7" s="1"/>
  <c r="P12" i="7" s="1"/>
  <c r="P13" i="7" s="1"/>
  <c r="T9" i="7"/>
  <c r="T11" i="7" s="1"/>
  <c r="T12" i="7" s="1"/>
  <c r="T13" i="7" s="1"/>
  <c r="R9" i="7"/>
  <c r="R11" i="7" s="1"/>
  <c r="R12" i="7" s="1"/>
  <c r="R13" i="7" s="1"/>
  <c r="S12" i="7"/>
  <c r="S13" i="7" s="1"/>
  <c r="T9" i="6"/>
  <c r="T11" i="6" s="1"/>
  <c r="T12" i="6" s="1"/>
  <c r="T13" i="6" s="1"/>
  <c r="L16" i="5"/>
  <c r="K14" i="5"/>
  <c r="M14" i="5"/>
  <c r="L17" i="5"/>
  <c r="Q8" i="5"/>
  <c r="W8" i="5" s="1"/>
  <c r="L11" i="5"/>
  <c r="P11" i="5"/>
  <c r="Q11" i="5"/>
  <c r="O11" i="5"/>
  <c r="K10" i="5"/>
  <c r="O10" i="5"/>
  <c r="Q17" i="5"/>
  <c r="P17" i="5"/>
  <c r="K8" i="5"/>
  <c r="N8" i="5"/>
  <c r="T8" i="5" s="1"/>
  <c r="O8" i="5"/>
  <c r="U8" i="5" s="1"/>
  <c r="N17" i="5"/>
  <c r="O13" i="5"/>
  <c r="P16" i="5"/>
  <c r="O16" i="5"/>
  <c r="K11" i="5"/>
  <c r="Q10" i="5"/>
  <c r="P13" i="5"/>
  <c r="N11" i="5"/>
  <c r="L8" i="5"/>
  <c r="P10" i="5"/>
  <c r="V10" i="5" s="1"/>
  <c r="Q13" i="5"/>
  <c r="N10" i="5"/>
  <c r="Q16" i="5"/>
  <c r="N13" i="5"/>
  <c r="M11" i="5"/>
  <c r="L10" i="5"/>
  <c r="B29" i="1"/>
  <c r="R8" i="5" l="1"/>
  <c r="Z8" i="5"/>
  <c r="Z10" i="5" s="1"/>
  <c r="Z11" i="5" s="1"/>
  <c r="Z13" i="5" s="1"/>
  <c r="Z14" i="5" s="1"/>
  <c r="Y8" i="5"/>
  <c r="Y10" i="5" s="1"/>
  <c r="Y11" i="5" s="1"/>
  <c r="Y13" i="5" s="1"/>
  <c r="Y14" i="5" s="1"/>
  <c r="Y16" i="5" s="1"/>
  <c r="Y17" i="5" s="1"/>
  <c r="R10" i="5"/>
  <c r="R11" i="5" s="1"/>
  <c r="R13" i="5" s="1"/>
  <c r="R14" i="5" s="1"/>
  <c r="R16" i="5" s="1"/>
  <c r="R17" i="5" s="1"/>
  <c r="X8" i="5"/>
  <c r="U10" i="5"/>
  <c r="U11" i="5" s="1"/>
  <c r="U13" i="5" s="1"/>
  <c r="U14" i="5" s="1"/>
  <c r="U16" i="5" s="1"/>
  <c r="U17" i="5" s="1"/>
  <c r="S8" i="5"/>
  <c r="S10" i="5" s="1"/>
  <c r="S11" i="5" s="1"/>
  <c r="S13" i="5" s="1"/>
  <c r="S14" i="5" s="1"/>
  <c r="S16" i="5" s="1"/>
  <c r="V11" i="5"/>
  <c r="V13" i="5" s="1"/>
  <c r="V14" i="5" s="1"/>
  <c r="V16" i="5" s="1"/>
  <c r="V17" i="5" s="1"/>
  <c r="W10" i="5"/>
  <c r="W11" i="5" s="1"/>
  <c r="W13" i="5" s="1"/>
  <c r="W14" i="5" s="1"/>
  <c r="W16" i="5" s="1"/>
  <c r="W17" i="5" s="1"/>
  <c r="T10" i="5"/>
  <c r="T11" i="5" s="1"/>
  <c r="T13" i="5" s="1"/>
  <c r="T14" i="5" s="1"/>
  <c r="T16" i="5" s="1"/>
  <c r="T17" i="5" s="1"/>
  <c r="X10" i="5"/>
  <c r="X11" i="5" s="1"/>
  <c r="X13" i="5" s="1"/>
  <c r="X14" i="5" s="1"/>
  <c r="X16" i="5" s="1"/>
  <c r="X17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Z16" i="5" l="1"/>
  <c r="Z17" i="5" s="1"/>
  <c r="S17" i="5"/>
  <c r="S13" i="1"/>
  <c r="S16" i="1" s="1"/>
  <c r="D17" i="1"/>
</calcChain>
</file>

<file path=xl/sharedStrings.xml><?xml version="1.0" encoding="utf-8"?>
<sst xmlns="http://schemas.openxmlformats.org/spreadsheetml/2006/main" count="531" uniqueCount="155">
  <si>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</si>
  <si>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</si>
  <si>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</si>
  <si>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</si>
  <si>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</si>
  <si>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</si>
  <si>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</si>
  <si>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</si>
  <si>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</si>
  <si>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</si>
  <si>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</si>
  <si>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</si>
  <si>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</si>
  <si>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</si>
  <si>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</si>
  <si>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</si>
  <si>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</si>
  <si>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</si>
  <si>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</si>
  <si>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</si>
  <si>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</si>
  <si>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</si>
  <si>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</si>
  <si>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</si>
  <si>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</si>
  <si>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</si>
  <si>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</si>
  <si>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</si>
  <si>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</si>
  <si>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</si>
  <si>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</si>
  <si>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</si>
  <si>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</si>
  <si>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</si>
  <si>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</si>
  <si>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</si>
  <si>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</si>
  <si>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</si>
  <si>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</si>
  <si>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</si>
  <si>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</si>
  <si>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</si>
  <si>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</si>
  <si>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</si>
  <si>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</si>
  <si>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</si>
  <si>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</si>
  <si>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</si>
  <si>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</si>
  <si>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</si>
  <si>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</si>
  <si>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</si>
  <si>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</si>
  <si>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</si>
  <si>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</si>
  <si>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</si>
  <si>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</si>
  <si>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</si>
  <si>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</si>
  <si>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</si>
  <si>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</si>
  <si>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</si>
  <si>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</si>
  <si>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</si>
  <si>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</si>
  <si>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</si>
  <si>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</si>
  <si>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</si>
  <si>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</si>
  <si>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</si>
  <si>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</si>
  <si>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</si>
  <si>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</si>
  <si>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</si>
  <si>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</si>
  <si>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</si>
  <si>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</si>
  <si>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</si>
  <si>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</si>
  <si>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</si>
  <si>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</si>
  <si>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</si>
  <si>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</si>
  <si>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</si>
  <si>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</si>
  <si>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</si>
  <si>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</si>
  <si>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</si>
  <si>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</si>
  <si>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</si>
  <si>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</si>
  <si>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</si>
  <si>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</si>
  <si>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</si>
  <si>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</si>
  <si>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</si>
  <si>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</si>
  <si>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</si>
  <si>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</si>
  <si>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</si>
  <si>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</si>
  <si>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</si>
  <si>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</si>
  <si>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</si>
  <si>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</si>
  <si>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</si>
  <si>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</si>
  <si>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</si>
  <si>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</si>
  <si>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30+98(1)</t>
  </si>
  <si>
    <t>31+53(1)</t>
  </si>
  <si>
    <t>33+33(1)</t>
  </si>
  <si>
    <t>33+95(1)</t>
  </si>
  <si>
    <t>41+36(1)</t>
  </si>
  <si>
    <t>41+63(1)</t>
  </si>
  <si>
    <t>43+44(1)</t>
  </si>
  <si>
    <t>43+84(1)</t>
  </si>
  <si>
    <t>Division -- Cty-VV-SB</t>
  </si>
  <si>
    <t>Unusable</t>
  </si>
  <si>
    <t>Pavement</t>
  </si>
  <si>
    <t>Material</t>
  </si>
  <si>
    <t xml:space="preserve">Topsoil </t>
  </si>
  <si>
    <t xml:space="preserve">Select </t>
  </si>
  <si>
    <t>Select</t>
  </si>
  <si>
    <t>Crushed</t>
  </si>
  <si>
    <t>Borrow</t>
  </si>
  <si>
    <t xml:space="preserve">Pavement </t>
  </si>
  <si>
    <t>Expanded Topsoil</t>
  </si>
  <si>
    <t>Expanded Select</t>
  </si>
  <si>
    <t xml:space="preserve">Expanded </t>
  </si>
  <si>
    <t>Crushed Mat</t>
  </si>
  <si>
    <t>Select Borrow</t>
  </si>
  <si>
    <t>Reduced Topsoil</t>
  </si>
  <si>
    <t>EBS in Fill</t>
  </si>
  <si>
    <t>41+36</t>
  </si>
  <si>
    <t>41+63</t>
  </si>
  <si>
    <t>43+44</t>
  </si>
  <si>
    <t>43+84</t>
  </si>
  <si>
    <t>30+98</t>
  </si>
  <si>
    <t>31+53</t>
  </si>
  <si>
    <t>33+33</t>
  </si>
  <si>
    <t>33+95</t>
  </si>
  <si>
    <t>Mass</t>
  </si>
  <si>
    <t>Ordinate</t>
  </si>
  <si>
    <t>Note 9</t>
  </si>
  <si>
    <t>Stage 1 -- Cty VV - SB</t>
  </si>
  <si>
    <t>Stage 4 -- Cty VV - SB</t>
  </si>
  <si>
    <t>40+85.21</t>
  </si>
  <si>
    <t>ROUNDABOUT</t>
  </si>
  <si>
    <t>Crushed Material</t>
  </si>
  <si>
    <t>Totals:</t>
  </si>
  <si>
    <t>44+33</t>
  </si>
  <si>
    <t>30+47.79</t>
  </si>
  <si>
    <t>34+44.40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</si>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</sst>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2" fontId="4" fillId="0" borderId="0" xfId="0" applyNumberFormat="1" applyFont="1" applyFill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3" fontId="4" fillId="2" borderId="2" xfId="0" applyNumberFormat="1" applyFont="1" applyFill="1" applyBorder="1" applyAlignment="1" applyProtection="1">
      <alignment horizontal="center"/>
      <protection locked="0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167" fontId="4" fillId="2" borderId="10" xfId="0" applyNumberFormat="1" applyFont="1" applyFill="1" applyBorder="1" applyAlignment="1" applyProtection="1">
      <alignment horizontal="center"/>
      <protection locked="0"/>
    </xf>
    <xf numFmtId="167" fontId="4" fillId="2" borderId="11" xfId="0" applyNumberFormat="1" applyFont="1" applyFill="1" applyBorder="1" applyAlignment="1" applyProtection="1">
      <alignment horizontal="center"/>
      <protection locked="0"/>
    </xf>
    <xf numFmtId="167" fontId="4" fillId="2" borderId="12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horizontal="center" vertical="center"/>
      <protection locked="0"/>
    </xf>
    <xf numFmtId="167" fontId="4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2" xfId="0" applyNumberFormat="1" applyFont="1" applyBorder="1" applyAlignment="1" applyProtection="1">
      <alignment horizontal="center" vertical="center"/>
      <protection locked="0"/>
    </xf>
    <xf numFmtId="167" fontId="4" fillId="2" borderId="2" xfId="0" applyNumberFormat="1" applyFont="1" applyFill="1" applyBorder="1" applyAlignment="1" applyProtection="1">
      <alignment horizontal="center" vertical="center"/>
      <protection locked="0"/>
    </xf>
    <xf numFmtId="167" fontId="4" fillId="2" borderId="3" xfId="0" applyNumberFormat="1" applyFont="1" applyFill="1" applyBorder="1" applyAlignment="1" applyProtection="1">
      <alignment horizontal="center" vertical="center"/>
      <protection locked="0"/>
    </xf>
    <xf numFmtId="167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CB1F-E34A-4CA5-B58A-CF68D9CDC0DE}">
  <dimension ref="A1:AF4090"/>
  <sheetViews>
    <sheetView showGridLines="0" zoomScaleNormal="100" workbookViewId="0">
      <selection activeCell="U6" sqref="U6"/>
    </sheetView>
  </sheetViews>
  <sheetFormatPr defaultColWidth="26.28515625" defaultRowHeight="12.75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36.140625" style="7" bestFit="1" customWidth="1"/>
    <col min="23" max="23" width="176.28515625" style="7" bestFit="1" customWidth="1"/>
    <col min="24" max="24" width="98.5703125" style="7" bestFit="1" customWidth="1"/>
    <col min="25" max="32" width="26.28515625" style="7"/>
    <col min="33" max="16384" width="26.28515625" style="5"/>
  </cols>
  <sheetData>
    <row r="1" spans="1:32" ht="13.5" thickBot="1" x14ac:dyDescent="0.25">
      <c r="A1" s="120" t="s">
        <v>145</v>
      </c>
    </row>
    <row r="2" spans="1:32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1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x14ac:dyDescent="0.2">
      <c r="A3" s="92"/>
      <c r="B3" s="92"/>
      <c r="C3" s="92"/>
      <c r="D3" s="93"/>
      <c r="E3" s="97" t="s">
        <v>118</v>
      </c>
      <c r="F3" s="121"/>
      <c r="G3" s="97" t="s">
        <v>122</v>
      </c>
      <c r="H3" s="97" t="s">
        <v>123</v>
      </c>
      <c r="I3" s="95"/>
      <c r="J3" s="96"/>
      <c r="K3" s="97" t="s">
        <v>118</v>
      </c>
      <c r="L3" s="97"/>
      <c r="M3" s="97" t="s">
        <v>122</v>
      </c>
      <c r="N3" s="97" t="s">
        <v>123</v>
      </c>
      <c r="O3" s="98"/>
      <c r="P3" s="93"/>
      <c r="Q3" s="121" t="s">
        <v>67</v>
      </c>
      <c r="R3" s="121" t="s">
        <v>123</v>
      </c>
      <c r="S3" s="121" t="s">
        <v>129</v>
      </c>
      <c r="T3" s="162" t="s">
        <v>15</v>
      </c>
      <c r="U3" s="114" t="s">
        <v>142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x14ac:dyDescent="0.2">
      <c r="A4" s="92"/>
      <c r="B4" s="92"/>
      <c r="C4" s="92"/>
      <c r="D4" s="93" t="s">
        <v>17</v>
      </c>
      <c r="E4" s="121" t="s">
        <v>126</v>
      </c>
      <c r="F4" s="121" t="s">
        <v>19</v>
      </c>
      <c r="G4" s="121" t="s">
        <v>124</v>
      </c>
      <c r="H4" s="121" t="s">
        <v>125</v>
      </c>
      <c r="I4" s="95" t="s">
        <v>22</v>
      </c>
      <c r="J4" s="93" t="s">
        <v>17</v>
      </c>
      <c r="K4" s="121" t="s">
        <v>126</v>
      </c>
      <c r="L4" s="121" t="s">
        <v>19</v>
      </c>
      <c r="M4" s="121" t="s">
        <v>124</v>
      </c>
      <c r="N4" s="121" t="s">
        <v>125</v>
      </c>
      <c r="O4" s="95" t="s">
        <v>22</v>
      </c>
      <c r="P4" s="93" t="s">
        <v>17</v>
      </c>
      <c r="Q4" s="121" t="s">
        <v>19</v>
      </c>
      <c r="R4" s="121" t="s">
        <v>149</v>
      </c>
      <c r="S4" s="121" t="s">
        <v>131</v>
      </c>
      <c r="T4" s="162" t="s">
        <v>23</v>
      </c>
      <c r="U4" s="115" t="s">
        <v>143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x14ac:dyDescent="0.2">
      <c r="A5" s="92" t="s">
        <v>25</v>
      </c>
      <c r="B5" s="92" t="s">
        <v>16</v>
      </c>
      <c r="C5" s="92" t="s">
        <v>26</v>
      </c>
      <c r="D5" s="101"/>
      <c r="E5" s="121" t="s">
        <v>120</v>
      </c>
      <c r="F5" s="122"/>
      <c r="G5" s="121" t="s">
        <v>120</v>
      </c>
      <c r="H5" s="122"/>
      <c r="I5" s="103"/>
      <c r="J5" s="93"/>
      <c r="K5" s="121" t="s">
        <v>120</v>
      </c>
      <c r="L5" s="122"/>
      <c r="M5" s="121" t="s">
        <v>120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3" t="s">
        <v>144</v>
      </c>
      <c r="U6" s="116" t="s">
        <v>154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x14ac:dyDescent="0.2">
      <c r="A7" s="129" t="s">
        <v>147</v>
      </c>
      <c r="B7" s="126">
        <v>4085.21</v>
      </c>
      <c r="C7" s="126">
        <v>0</v>
      </c>
      <c r="D7" s="164">
        <v>2.2999999999999998</v>
      </c>
      <c r="E7" s="165">
        <v>0</v>
      </c>
      <c r="F7" s="165">
        <v>1872.4</v>
      </c>
      <c r="G7" s="165">
        <v>112</v>
      </c>
      <c r="H7" s="165">
        <v>110</v>
      </c>
      <c r="I7" s="166">
        <v>56</v>
      </c>
      <c r="J7" s="133">
        <f>AVERAGE(D7:D7)*(C7)/27</f>
        <v>0</v>
      </c>
      <c r="K7" s="134">
        <f>AVERAGE(E7:E7)*(C7)/27</f>
        <v>0</v>
      </c>
      <c r="L7" s="134">
        <f>AVERAGE(F7:F7)*(C7)/27</f>
        <v>0</v>
      </c>
      <c r="M7" s="135">
        <f>AVERAGE(G7:G7)*(C7)/27</f>
        <v>0</v>
      </c>
      <c r="N7" s="134">
        <f>AVERAGE(H7:H7)*(C7)/27</f>
        <v>0</v>
      </c>
      <c r="O7" s="136">
        <f>AVERAGE(I7:I7)*(C7)/27</f>
        <v>0</v>
      </c>
      <c r="P7" s="133">
        <f>J7*P5</f>
        <v>0</v>
      </c>
      <c r="Q7" s="134">
        <f>(L7-(N7*S5)-(O7*T5))*Q5</f>
        <v>0</v>
      </c>
      <c r="R7" s="135">
        <f>M7*$R$5</f>
        <v>0</v>
      </c>
      <c r="S7" s="134">
        <f>N7*S5</f>
        <v>0</v>
      </c>
      <c r="T7" s="134">
        <f>O7*T5</f>
        <v>0</v>
      </c>
      <c r="U7" s="136">
        <v>0</v>
      </c>
    </row>
    <row r="8" spans="1:32" x14ac:dyDescent="0.2">
      <c r="A8" s="131" t="s">
        <v>134</v>
      </c>
      <c r="B8" s="128">
        <v>4136</v>
      </c>
      <c r="C8" s="128">
        <f t="shared" ref="C8:C9" si="0">B8-B7</f>
        <v>50.789999999999964</v>
      </c>
      <c r="D8" s="167">
        <v>3.6156723124440799</v>
      </c>
      <c r="E8" s="168">
        <v>0</v>
      </c>
      <c r="F8" s="168">
        <v>2152.4269851531699</v>
      </c>
      <c r="G8" s="168">
        <v>112</v>
      </c>
      <c r="H8" s="168">
        <v>110</v>
      </c>
      <c r="I8" s="169">
        <v>56</v>
      </c>
      <c r="J8" s="141">
        <f>AVERAGE(D7:D8)*(C8)/27</f>
        <v>5.5640184583154557</v>
      </c>
      <c r="K8" s="11">
        <f>AVERAGE(E7:E8)*(C8)/27</f>
        <v>0</v>
      </c>
      <c r="L8" s="11">
        <f>AVERAGE(F7:F8)*(C8)/27</f>
        <v>3785.5733810357287</v>
      </c>
      <c r="M8" s="10">
        <f>AVERAGE(G7:G8)*(C8)/27</f>
        <v>210.6844444444443</v>
      </c>
      <c r="N8" s="11">
        <f>AVERAGE(H7:H8)*(C8)/27</f>
        <v>206.92222222222208</v>
      </c>
      <c r="O8" s="142">
        <f>AVERAGE(I7:I8)*(C8)/27</f>
        <v>105.34222222222215</v>
      </c>
      <c r="P8" s="141">
        <f>J8*P5+P7</f>
        <v>5.5640184583154557</v>
      </c>
      <c r="Q8" s="11">
        <f>(L8-(N8*$S$5)-(O8*$T$5))*$Q$5+Q7</f>
        <v>4342.3415874057728</v>
      </c>
      <c r="R8" s="10">
        <f>M8*$R$5+R7</f>
        <v>210.6844444444443</v>
      </c>
      <c r="S8" s="11">
        <f>N8*S5+S7</f>
        <v>237.96055555555537</v>
      </c>
      <c r="T8" s="11">
        <f>O8*T5+T7</f>
        <v>73.739555555555498</v>
      </c>
      <c r="U8" s="142">
        <f t="shared" ref="U8:U9" si="1">(J8-K8-(L8-(N8*$S$5)-(O8*$T$5))*$Q$5+U7)</f>
        <v>-4336.7775689474574</v>
      </c>
    </row>
    <row r="9" spans="1:32" ht="13.5" thickBot="1" x14ac:dyDescent="0.25">
      <c r="A9" s="130" t="s">
        <v>135</v>
      </c>
      <c r="B9" s="126">
        <v>4163</v>
      </c>
      <c r="C9" s="126">
        <f t="shared" si="0"/>
        <v>27</v>
      </c>
      <c r="D9" s="170">
        <v>2.8858869001123799</v>
      </c>
      <c r="E9" s="171">
        <v>0</v>
      </c>
      <c r="F9" s="171">
        <v>2434.9675224101202</v>
      </c>
      <c r="G9" s="171">
        <v>124</v>
      </c>
      <c r="H9" s="171">
        <v>122</v>
      </c>
      <c r="I9" s="172">
        <v>61</v>
      </c>
      <c r="J9" s="137">
        <f>AVERAGE(D8:D9)*(C9)/27</f>
        <v>3.2507796062782299</v>
      </c>
      <c r="K9" s="138">
        <f>AVERAGE(E8:E9)*(C9)/27</f>
        <v>0</v>
      </c>
      <c r="L9" s="138">
        <f>AVERAGE(F8:F9)*(C9)/27</f>
        <v>2293.697253781645</v>
      </c>
      <c r="M9" s="139">
        <f>AVERAGE(G8:G9)*(C9)/27</f>
        <v>118</v>
      </c>
      <c r="N9" s="138">
        <f>AVERAGE(H8:H9)*(C9)/27</f>
        <v>116</v>
      </c>
      <c r="O9" s="140">
        <f>AVERAGE(I8:I9)*(C9)/27</f>
        <v>58.5</v>
      </c>
      <c r="P9" s="137">
        <f>J9*P5+P8</f>
        <v>8.8147980645936848</v>
      </c>
      <c r="Q9" s="138">
        <f>(L9-(N9*$S$5)-(O9*$T$5))*$Q$5+Q8</f>
        <v>6991.5256546328292</v>
      </c>
      <c r="R9" s="139">
        <f>M9*$R$5+R8</f>
        <v>328.6844444444443</v>
      </c>
      <c r="S9" s="138">
        <f>N9*S5+S8</f>
        <v>371.36055555555538</v>
      </c>
      <c r="T9" s="138">
        <f>O9*T5+T8</f>
        <v>114.6895555555555</v>
      </c>
      <c r="U9" s="140">
        <f t="shared" si="1"/>
        <v>-6982.7108565682356</v>
      </c>
    </row>
    <row r="10" spans="1:32" ht="13.5" thickBot="1" x14ac:dyDescent="0.25">
      <c r="A10" s="155"/>
      <c r="B10" s="156"/>
      <c r="C10" s="156"/>
      <c r="D10" s="173" t="s">
        <v>148</v>
      </c>
      <c r="E10" s="174"/>
      <c r="F10" s="174"/>
      <c r="G10" s="174"/>
      <c r="H10" s="174"/>
      <c r="I10" s="175"/>
      <c r="J10" s="157"/>
      <c r="K10" s="158"/>
      <c r="L10" s="158"/>
      <c r="M10" s="159"/>
      <c r="N10" s="158"/>
      <c r="O10" s="160"/>
      <c r="P10" s="157"/>
      <c r="Q10" s="158"/>
      <c r="R10" s="159"/>
      <c r="S10" s="158"/>
      <c r="T10" s="158"/>
      <c r="U10" s="160"/>
    </row>
    <row r="11" spans="1:32" ht="13.5" thickBot="1" x14ac:dyDescent="0.25">
      <c r="A11" s="131" t="s">
        <v>136</v>
      </c>
      <c r="B11" s="126">
        <v>4344</v>
      </c>
      <c r="C11" s="126">
        <v>0</v>
      </c>
      <c r="D11" s="167">
        <v>0</v>
      </c>
      <c r="E11" s="168">
        <v>0</v>
      </c>
      <c r="F11" s="176">
        <v>2432.5551771468599</v>
      </c>
      <c r="G11" s="168">
        <v>126</v>
      </c>
      <c r="H11" s="168">
        <v>124</v>
      </c>
      <c r="I11" s="169">
        <v>63</v>
      </c>
      <c r="J11" s="141">
        <f>AVERAGE(D9:D11)*(C11)/27</f>
        <v>0</v>
      </c>
      <c r="K11" s="11">
        <f>AVERAGE(E9:E11)*(C11)/27</f>
        <v>0</v>
      </c>
      <c r="L11" s="11">
        <f>AVERAGE(F10:F11)*(C11)/27</f>
        <v>0</v>
      </c>
      <c r="M11" s="10">
        <f>AVERAGE(G9:G11)*(C11)/27</f>
        <v>0</v>
      </c>
      <c r="N11" s="11">
        <f>AVERAGE(H9:H11)*(C11)/27</f>
        <v>0</v>
      </c>
      <c r="O11" s="142">
        <f>AVERAGE(I9:I11)*(C11)/27</f>
        <v>0</v>
      </c>
      <c r="P11" s="141">
        <f>J11*P5+P9</f>
        <v>8.8147980645936848</v>
      </c>
      <c r="Q11" s="11">
        <f>(L11-(N11*$S$5)-(O11*$T$5))*$Q$5+Q9</f>
        <v>6991.5256546328292</v>
      </c>
      <c r="R11" s="10">
        <f>M11*$R$5+R9</f>
        <v>328.6844444444443</v>
      </c>
      <c r="S11" s="11">
        <f>N11*S5+S9</f>
        <v>371.36055555555538</v>
      </c>
      <c r="T11" s="11">
        <f>O11*T5+T9</f>
        <v>114.6895555555555</v>
      </c>
      <c r="U11" s="142">
        <f>(J11-K11-(L11-(N11*$S$5)-(O11*$T$5))*$Q$5+U9)</f>
        <v>-6982.7108565682356</v>
      </c>
    </row>
    <row r="12" spans="1:32" ht="13.5" thickBot="1" x14ac:dyDescent="0.25">
      <c r="A12" s="130" t="s">
        <v>137</v>
      </c>
      <c r="B12" s="126">
        <v>4384</v>
      </c>
      <c r="C12" s="126">
        <f>B12-B11</f>
        <v>40</v>
      </c>
      <c r="D12" s="170">
        <v>0</v>
      </c>
      <c r="E12" s="171">
        <v>0</v>
      </c>
      <c r="F12" s="177">
        <v>2210.9673906190001</v>
      </c>
      <c r="G12" s="171">
        <v>106</v>
      </c>
      <c r="H12" s="171">
        <v>104</v>
      </c>
      <c r="I12" s="172">
        <v>53</v>
      </c>
      <c r="J12" s="137">
        <f>AVERAGE(D11:D12)*(C12)/27</f>
        <v>0</v>
      </c>
      <c r="K12" s="138">
        <f>AVERAGE(E11:E12)*(C12)/27</f>
        <v>0</v>
      </c>
      <c r="L12" s="138">
        <f>AVERAGE(F11:F12)*(C12)/27</f>
        <v>3439.6463464932294</v>
      </c>
      <c r="M12" s="139">
        <f>AVERAGE(G11:G12)*(C12)/27</f>
        <v>171.85185185185185</v>
      </c>
      <c r="N12" s="138">
        <f>AVERAGE(H11:H12)*(C12)/27</f>
        <v>168.88888888888889</v>
      </c>
      <c r="O12" s="140">
        <f>AVERAGE(I11:I12)*(C12)/27</f>
        <v>85.925925925925924</v>
      </c>
      <c r="P12" s="137">
        <f>J12*P5+P11</f>
        <v>8.8147980645936848</v>
      </c>
      <c r="Q12" s="138">
        <f>(L12-(N12*$S$5)-(O12*$T$5))*$Q$5+Q11</f>
        <v>10973.120624786403</v>
      </c>
      <c r="R12" s="139">
        <f>M12*$R$5+R11</f>
        <v>500.53629629629614</v>
      </c>
      <c r="S12" s="138">
        <f>N12*S5+S11</f>
        <v>565.58277777777755</v>
      </c>
      <c r="T12" s="138">
        <f>O12*T5+T11</f>
        <v>174.83770370370365</v>
      </c>
      <c r="U12" s="140">
        <f t="shared" ref="U12:U13" si="2">(J12-K12-(L12-(N12*$S$5)-(O12*$T$5))*$Q$5+U11)</f>
        <v>-10964.305826721809</v>
      </c>
      <c r="V12" s="143" t="s">
        <v>36</v>
      </c>
      <c r="W12" s="18"/>
      <c r="X12" s="19"/>
    </row>
    <row r="13" spans="1:32" ht="13.5" thickBot="1" x14ac:dyDescent="0.25">
      <c r="A13" s="130" t="s">
        <v>151</v>
      </c>
      <c r="B13" s="126">
        <v>4433</v>
      </c>
      <c r="C13" s="126">
        <f>B13-B12</f>
        <v>49</v>
      </c>
      <c r="D13" s="170">
        <v>0</v>
      </c>
      <c r="E13" s="171">
        <v>0</v>
      </c>
      <c r="F13" s="177">
        <v>2210.9673906190001</v>
      </c>
      <c r="G13" s="171">
        <v>106</v>
      </c>
      <c r="H13" s="171">
        <v>104</v>
      </c>
      <c r="I13" s="172">
        <v>53</v>
      </c>
      <c r="J13" s="137">
        <f>AVERAGE(D12:D13)*(C13)/27</f>
        <v>0</v>
      </c>
      <c r="K13" s="138">
        <f>AVERAGE(E12:E13)*(C13)/27</f>
        <v>0</v>
      </c>
      <c r="L13" s="138">
        <f>AVERAGE(F12:F13)*(C13)/27</f>
        <v>4012.496375567815</v>
      </c>
      <c r="M13" s="139">
        <f>AVERAGE(G12:G13)*(C13)/27</f>
        <v>192.37037037037038</v>
      </c>
      <c r="N13" s="138">
        <f>AVERAGE(H12:H13)*(C13)/27</f>
        <v>188.74074074074073</v>
      </c>
      <c r="O13" s="140">
        <f>AVERAGE(I12:I13)*(C13)/27</f>
        <v>96.18518518518519</v>
      </c>
      <c r="P13" s="137">
        <f>J13*P5+P12</f>
        <v>8.8147980645936848</v>
      </c>
      <c r="Q13" s="138">
        <f>(L13-(N13*$S$5)-(O13*$T$5))*$Q$5+Q12</f>
        <v>15633.26424239432</v>
      </c>
      <c r="R13" s="139">
        <f>M13*$R$5+R12</f>
        <v>692.90666666666652</v>
      </c>
      <c r="S13" s="138">
        <f>N13*S6+S12</f>
        <v>565.58277777777755</v>
      </c>
      <c r="T13" s="138">
        <f>O13*T5+T12</f>
        <v>242.16733333333326</v>
      </c>
      <c r="U13" s="140">
        <f t="shared" si="2"/>
        <v>-15624.449444329726</v>
      </c>
      <c r="V13" s="16"/>
      <c r="W13" s="19"/>
      <c r="X13" s="19"/>
    </row>
    <row r="14" spans="1:32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U14" s="11"/>
      <c r="V14" s="16" t="s">
        <v>37</v>
      </c>
      <c r="W14" s="144" t="s">
        <v>38</v>
      </c>
      <c r="X14" s="20"/>
    </row>
    <row r="15" spans="1:32" x14ac:dyDescent="0.2">
      <c r="A15" s="12"/>
      <c r="B15" s="12"/>
      <c r="C15" s="12"/>
      <c r="D15" s="12"/>
      <c r="E15" s="12"/>
      <c r="F15" s="15"/>
      <c r="G15" s="12"/>
      <c r="H15" s="12" t="s">
        <v>150</v>
      </c>
      <c r="I15" s="12"/>
      <c r="J15" s="13">
        <f>SUM(J8:J14)</f>
        <v>8.8147980645936848</v>
      </c>
      <c r="K15" s="13">
        <f t="shared" ref="K15:O15" si="3">SUM(K8:K14)</f>
        <v>0</v>
      </c>
      <c r="L15" s="13">
        <f t="shared" si="3"/>
        <v>13531.413356878418</v>
      </c>
      <c r="M15" s="13">
        <f t="shared" si="3"/>
        <v>692.90666666666652</v>
      </c>
      <c r="N15" s="13">
        <f t="shared" si="3"/>
        <v>680.55185185185178</v>
      </c>
      <c r="O15" s="13">
        <f t="shared" si="3"/>
        <v>345.95333333333326</v>
      </c>
      <c r="P15" s="13"/>
      <c r="Q15" s="13"/>
      <c r="R15" s="13"/>
      <c r="S15" s="13"/>
      <c r="V15" s="16" t="s">
        <v>39</v>
      </c>
      <c r="W15" s="145" t="s">
        <v>40</v>
      </c>
      <c r="X15" s="22"/>
    </row>
    <row r="16" spans="1:32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V16" s="21" t="s">
        <v>41</v>
      </c>
      <c r="W16" s="22" t="s">
        <v>42</v>
      </c>
      <c r="X16" s="22"/>
    </row>
    <row r="17" spans="1:24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V17" s="21" t="s">
        <v>43</v>
      </c>
      <c r="W17" s="22" t="s">
        <v>44</v>
      </c>
      <c r="X17" s="22" t="s">
        <v>45</v>
      </c>
    </row>
    <row r="18" spans="1:24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V18" s="21" t="s">
        <v>46</v>
      </c>
      <c r="W18" s="22" t="s">
        <v>44</v>
      </c>
      <c r="X18" s="22" t="s">
        <v>47</v>
      </c>
    </row>
    <row r="19" spans="1:24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V19" s="23" t="s">
        <v>48</v>
      </c>
      <c r="W19" s="24" t="s">
        <v>49</v>
      </c>
      <c r="X19" s="24" t="s">
        <v>50</v>
      </c>
    </row>
    <row r="20" spans="1:24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V20" s="23" t="s">
        <v>51</v>
      </c>
      <c r="W20" s="24" t="s">
        <v>52</v>
      </c>
      <c r="X20" s="24" t="s">
        <v>53</v>
      </c>
    </row>
    <row r="21" spans="1:24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V21" s="23" t="s">
        <v>54</v>
      </c>
      <c r="W21" s="24" t="s">
        <v>105</v>
      </c>
      <c r="X21" s="24" t="s">
        <v>56</v>
      </c>
    </row>
    <row r="22" spans="1:24" ht="12.75" customHeight="1" x14ac:dyDescent="0.2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V22" s="23" t="s">
        <v>54</v>
      </c>
      <c r="W22" s="24" t="s">
        <v>106</v>
      </c>
      <c r="X22" s="24" t="s">
        <v>58</v>
      </c>
    </row>
    <row r="23" spans="1:24" ht="12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V23" s="23" t="s">
        <v>54</v>
      </c>
      <c r="W23" s="24" t="s">
        <v>107</v>
      </c>
      <c r="X23" s="24" t="s">
        <v>62</v>
      </c>
    </row>
    <row r="24" spans="1:24" ht="12.75" customHeight="1" thickBo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V24" s="25" t="s">
        <v>54</v>
      </c>
      <c r="W24" s="26" t="s">
        <v>108</v>
      </c>
      <c r="X24" s="26" t="s">
        <v>60</v>
      </c>
    </row>
    <row r="25" spans="1:24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V25" s="16"/>
      <c r="W25" s="16"/>
      <c r="X25" s="16"/>
    </row>
    <row r="26" spans="1:24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V26" s="16"/>
      <c r="W26" s="16"/>
      <c r="X26" s="16"/>
    </row>
    <row r="27" spans="1:24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V27" s="16"/>
      <c r="W27" s="16"/>
      <c r="X27" s="16"/>
    </row>
    <row r="28" spans="1:24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V28" s="16"/>
      <c r="W28" s="16"/>
      <c r="X28" s="16"/>
    </row>
    <row r="29" spans="1:24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V29" s="16"/>
      <c r="W29" s="16"/>
      <c r="X29" s="16"/>
    </row>
    <row r="30" spans="1:24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V30" s="16"/>
      <c r="W30" s="16"/>
      <c r="X30" s="16"/>
    </row>
    <row r="31" spans="1:24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4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4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4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4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4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4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4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4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4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4" ht="12.75" customHeight="1" thickBo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24" ht="13.5" thickBo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V603" s="17" t="s">
        <v>36</v>
      </c>
      <c r="W603" s="18"/>
      <c r="X603" s="19"/>
    </row>
    <row r="604" spans="1:24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V604" s="17" t="s">
        <v>37</v>
      </c>
      <c r="W604" s="20" t="s">
        <v>38</v>
      </c>
      <c r="X604" s="20"/>
    </row>
    <row r="605" spans="1:24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V605" s="21" t="s">
        <v>39</v>
      </c>
      <c r="W605" s="22" t="s">
        <v>40</v>
      </c>
      <c r="X605" s="22"/>
    </row>
    <row r="606" spans="1:24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V606" s="21" t="s">
        <v>41</v>
      </c>
      <c r="W606" s="22" t="s">
        <v>42</v>
      </c>
      <c r="X606" s="22"/>
    </row>
    <row r="607" spans="1:24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V607" s="21" t="s">
        <v>43</v>
      </c>
      <c r="W607" s="22" t="s">
        <v>44</v>
      </c>
      <c r="X607" s="22" t="s">
        <v>45</v>
      </c>
    </row>
    <row r="608" spans="1:24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V608" s="21" t="s">
        <v>46</v>
      </c>
      <c r="W608" s="22" t="s">
        <v>44</v>
      </c>
      <c r="X608" s="22" t="s">
        <v>47</v>
      </c>
    </row>
    <row r="609" spans="1:24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V609" s="23" t="s">
        <v>48</v>
      </c>
      <c r="W609" s="24" t="s">
        <v>49</v>
      </c>
      <c r="X609" s="24" t="s">
        <v>50</v>
      </c>
    </row>
    <row r="610" spans="1:24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V610" s="23" t="s">
        <v>51</v>
      </c>
      <c r="W610" s="24" t="s">
        <v>52</v>
      </c>
      <c r="X610" s="24" t="s">
        <v>53</v>
      </c>
    </row>
    <row r="611" spans="1:24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23" t="s">
        <v>54</v>
      </c>
      <c r="W611" s="24" t="s">
        <v>55</v>
      </c>
      <c r="X611" s="24" t="s">
        <v>56</v>
      </c>
    </row>
    <row r="612" spans="1:24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V612" s="23" t="s">
        <v>54</v>
      </c>
      <c r="W612" s="24" t="s">
        <v>57</v>
      </c>
      <c r="X612" s="24" t="s">
        <v>58</v>
      </c>
    </row>
    <row r="613" spans="1:24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V613" s="23" t="s">
        <v>54</v>
      </c>
      <c r="W613" s="24" t="s">
        <v>59</v>
      </c>
      <c r="X613" s="24" t="s">
        <v>60</v>
      </c>
    </row>
    <row r="614" spans="1:24" ht="13.5" thickBo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V614" s="25" t="s">
        <v>54</v>
      </c>
      <c r="W614" s="26" t="s">
        <v>61</v>
      </c>
      <c r="X614" s="26" t="s">
        <v>62</v>
      </c>
    </row>
    <row r="615" spans="1:24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4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4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4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4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4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4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4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4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340D-B2A4-4F3F-BEED-5A66B9485F28}">
  <dimension ref="A1:AG4096"/>
  <sheetViews>
    <sheetView showGridLines="0" tabSelected="1" zoomScaleNormal="100" workbookViewId="0">
      <selection activeCell="W8" sqref="W8"/>
    </sheetView>
  </sheetViews>
  <sheetFormatPr defaultColWidth="26.28515625" defaultRowHeight="12.75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42578125" style="14" bestFit="1" customWidth="1"/>
    <col min="6" max="6" width="6.7109375" style="14" customWidth="1"/>
    <col min="7" max="7" width="9.28515625" style="14" bestFit="1" customWidth="1"/>
    <col min="8" max="8" width="8" style="14" bestFit="1" customWidth="1"/>
    <col min="9" max="10" width="6.7109375" style="14" customWidth="1"/>
    <col min="11" max="11" width="10.85546875" style="14" bestFit="1" customWidth="1"/>
    <col min="12" max="12" width="6.7109375" style="14" customWidth="1"/>
    <col min="13" max="13" width="9.28515625" style="14" bestFit="1" customWidth="1"/>
    <col min="14" max="14" width="8" style="14" bestFit="1" customWidth="1"/>
    <col min="15" max="15" width="6.7109375" style="14" customWidth="1"/>
    <col min="16" max="16" width="9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9" style="13" bestFit="1" customWidth="1"/>
    <col min="22" max="22" width="14" style="13" customWidth="1"/>
    <col min="23" max="23" width="36.140625" style="7" bestFit="1" customWidth="1"/>
    <col min="24" max="24" width="176.28515625" style="7" bestFit="1" customWidth="1"/>
    <col min="25" max="25" width="98.5703125" style="7" bestFit="1" customWidth="1"/>
    <col min="26" max="33" width="26.28515625" style="7"/>
    <col min="34" max="16384" width="26.28515625" style="5"/>
  </cols>
  <sheetData>
    <row r="1" spans="1:33" ht="13.5" thickBot="1" x14ac:dyDescent="0.25">
      <c r="A1" s="120" t="s">
        <v>146</v>
      </c>
    </row>
    <row r="2" spans="1:33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1"/>
      <c r="U2" s="88"/>
      <c r="V2" s="146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x14ac:dyDescent="0.2">
      <c r="A3" s="92"/>
      <c r="B3" s="92"/>
      <c r="C3" s="92"/>
      <c r="D3" s="93"/>
      <c r="E3" s="97" t="s">
        <v>118</v>
      </c>
      <c r="F3" s="121"/>
      <c r="G3" s="97" t="s">
        <v>122</v>
      </c>
      <c r="H3" s="97" t="s">
        <v>123</v>
      </c>
      <c r="I3" s="95"/>
      <c r="J3" s="96"/>
      <c r="K3" s="97" t="s">
        <v>118</v>
      </c>
      <c r="L3" s="97"/>
      <c r="M3" s="97" t="s">
        <v>122</v>
      </c>
      <c r="N3" s="97" t="s">
        <v>123</v>
      </c>
      <c r="O3" s="98"/>
      <c r="P3" s="93"/>
      <c r="Q3" s="121" t="s">
        <v>67</v>
      </c>
      <c r="R3" s="121" t="s">
        <v>123</v>
      </c>
      <c r="S3" s="121" t="s">
        <v>129</v>
      </c>
      <c r="T3" s="162" t="s">
        <v>15</v>
      </c>
      <c r="U3" s="114" t="s">
        <v>142</v>
      </c>
      <c r="V3" s="146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x14ac:dyDescent="0.2">
      <c r="A4" s="92"/>
      <c r="B4" s="92"/>
      <c r="C4" s="92"/>
      <c r="D4" s="93" t="s">
        <v>17</v>
      </c>
      <c r="E4" s="121" t="s">
        <v>126</v>
      </c>
      <c r="F4" s="121" t="s">
        <v>19</v>
      </c>
      <c r="G4" s="121" t="s">
        <v>124</v>
      </c>
      <c r="H4" s="121" t="s">
        <v>125</v>
      </c>
      <c r="I4" s="95" t="s">
        <v>22</v>
      </c>
      <c r="J4" s="93" t="s">
        <v>17</v>
      </c>
      <c r="K4" s="121" t="s">
        <v>126</v>
      </c>
      <c r="L4" s="121" t="s">
        <v>19</v>
      </c>
      <c r="M4" s="121" t="s">
        <v>124</v>
      </c>
      <c r="N4" s="121" t="s">
        <v>125</v>
      </c>
      <c r="O4" s="95" t="s">
        <v>22</v>
      </c>
      <c r="P4" s="93" t="s">
        <v>17</v>
      </c>
      <c r="Q4" s="121" t="s">
        <v>19</v>
      </c>
      <c r="R4" s="121" t="s">
        <v>149</v>
      </c>
      <c r="S4" s="121" t="s">
        <v>131</v>
      </c>
      <c r="T4" s="162" t="s">
        <v>23</v>
      </c>
      <c r="U4" s="115" t="s">
        <v>143</v>
      </c>
      <c r="V4" s="146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x14ac:dyDescent="0.2">
      <c r="A5" s="92" t="s">
        <v>25</v>
      </c>
      <c r="B5" s="92" t="s">
        <v>16</v>
      </c>
      <c r="C5" s="92" t="s">
        <v>26</v>
      </c>
      <c r="D5" s="101"/>
      <c r="E5" s="121" t="s">
        <v>120</v>
      </c>
      <c r="F5" s="122"/>
      <c r="G5" s="121" t="s">
        <v>120</v>
      </c>
      <c r="H5" s="122"/>
      <c r="I5" s="103"/>
      <c r="J5" s="93"/>
      <c r="K5" s="121" t="s">
        <v>120</v>
      </c>
      <c r="L5" s="122"/>
      <c r="M5" s="121" t="s">
        <v>120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3" t="s">
        <v>144</v>
      </c>
      <c r="U6" s="116" t="s">
        <v>154</v>
      </c>
      <c r="V6" s="146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x14ac:dyDescent="0.2">
      <c r="A7" s="147" t="s">
        <v>152</v>
      </c>
      <c r="B7" s="148">
        <v>3047.79</v>
      </c>
      <c r="C7" s="148">
        <v>0</v>
      </c>
      <c r="D7" s="181">
        <v>1.7922093321067201</v>
      </c>
      <c r="E7" s="182">
        <v>6</v>
      </c>
      <c r="F7" s="182">
        <v>73.2</v>
      </c>
      <c r="G7" s="182">
        <v>0</v>
      </c>
      <c r="H7" s="182">
        <v>0</v>
      </c>
      <c r="I7" s="183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  <c r="O7" s="135">
        <v>0</v>
      </c>
      <c r="P7" s="152">
        <v>0</v>
      </c>
      <c r="Q7" s="135">
        <v>0</v>
      </c>
      <c r="R7" s="135">
        <v>0</v>
      </c>
      <c r="S7" s="135">
        <v>0</v>
      </c>
      <c r="T7" s="134">
        <v>0</v>
      </c>
      <c r="U7" s="136">
        <v>0</v>
      </c>
      <c r="V7" s="11"/>
    </row>
    <row r="8" spans="1:33" x14ac:dyDescent="0.2">
      <c r="A8" s="151" t="s">
        <v>138</v>
      </c>
      <c r="B8" s="127">
        <v>3098</v>
      </c>
      <c r="C8" s="127">
        <f t="shared" ref="C8:C12" si="0">B8-B7</f>
        <v>50.210000000000036</v>
      </c>
      <c r="D8" s="184">
        <v>1.7922093321067201</v>
      </c>
      <c r="E8" s="185">
        <v>11</v>
      </c>
      <c r="F8" s="185">
        <v>206.81310675158699</v>
      </c>
      <c r="G8" s="185">
        <v>0</v>
      </c>
      <c r="H8" s="185">
        <v>0</v>
      </c>
      <c r="I8" s="186">
        <v>0</v>
      </c>
      <c r="J8" s="10">
        <f>AVERAGE(D7:D8)*(C8)/27</f>
        <v>3.3328455764843881</v>
      </c>
      <c r="K8" s="10">
        <f>AVERAGE(E7:E8)*(C8)/27</f>
        <v>15.806851851851864</v>
      </c>
      <c r="L8" s="10">
        <f>AVERAGE(F7:F8)*(C8)/27</f>
        <v>260.36033499994801</v>
      </c>
      <c r="M8" s="10">
        <f>AVERAGE(G7:G8)*(C8)/27</f>
        <v>0</v>
      </c>
      <c r="N8" s="10">
        <f>AVERAGE(H7:H8)*(C8)/27</f>
        <v>0</v>
      </c>
      <c r="O8" s="10">
        <f>AVERAGE(I7:I8)*(C8)/27</f>
        <v>0</v>
      </c>
      <c r="P8" s="154">
        <f>J8*P5+P7</f>
        <v>3.3328455764843881</v>
      </c>
      <c r="Q8" s="10">
        <f>(L8-(N8*$S$5)-(O8*$T$5))*$Q$5+Q7</f>
        <v>325.45041874993501</v>
      </c>
      <c r="R8" s="10">
        <f>M8*$R$5+R7</f>
        <v>0</v>
      </c>
      <c r="S8" s="10">
        <f>N8*S5+S7</f>
        <v>0</v>
      </c>
      <c r="T8" s="11">
        <f>O8*T5+T7</f>
        <v>0</v>
      </c>
      <c r="U8" s="142">
        <f t="shared" ref="U8:U9" si="1">(J8-K8-(L8-(N8*$S$5)-(O8*$T$5))*$Q$5+U7)</f>
        <v>-337.92442502530247</v>
      </c>
      <c r="V8" s="11"/>
    </row>
    <row r="9" spans="1:33" ht="13.5" thickBot="1" x14ac:dyDescent="0.25">
      <c r="A9" s="149" t="s">
        <v>139</v>
      </c>
      <c r="B9" s="150">
        <v>3153</v>
      </c>
      <c r="C9" s="150">
        <f t="shared" si="0"/>
        <v>55</v>
      </c>
      <c r="D9" s="187">
        <v>2.6494763311202401</v>
      </c>
      <c r="E9" s="188">
        <v>6</v>
      </c>
      <c r="F9" s="188">
        <v>326.64094257150902</v>
      </c>
      <c r="G9" s="188">
        <v>0</v>
      </c>
      <c r="H9" s="188">
        <v>0</v>
      </c>
      <c r="I9" s="189">
        <v>0</v>
      </c>
      <c r="J9" s="139">
        <f>AVERAGE(D8:D9)*(C9)/27</f>
        <v>4.5239391014348671</v>
      </c>
      <c r="K9" s="139">
        <f>AVERAGE(E8:E9)*(C9)/27</f>
        <v>17.314814814814813</v>
      </c>
      <c r="L9" s="139">
        <f>AVERAGE(F8:F9)*(C9)/27</f>
        <v>543.33282801426446</v>
      </c>
      <c r="M9" s="139">
        <f>AVERAGE(G8:G9)*(C9)/27</f>
        <v>0</v>
      </c>
      <c r="N9" s="139">
        <f>AVERAGE(H8:H9)*(C9)/27</f>
        <v>0</v>
      </c>
      <c r="O9" s="139">
        <f>AVERAGE(I8:I9)*(C9)/27</f>
        <v>0</v>
      </c>
      <c r="P9" s="153">
        <f>J9*P5+P8</f>
        <v>7.8567846779192552</v>
      </c>
      <c r="Q9" s="139">
        <f>(L9-(N9*$S$5)-(O9*$T$5))*$Q$5+Q8</f>
        <v>1004.6164537677656</v>
      </c>
      <c r="R9" s="139">
        <f>M9*$R$5+R8</f>
        <v>0</v>
      </c>
      <c r="S9" s="139">
        <f>N9*S5+S8</f>
        <v>0</v>
      </c>
      <c r="T9" s="138">
        <f>O9*T5+T8</f>
        <v>0</v>
      </c>
      <c r="U9" s="140">
        <f t="shared" si="1"/>
        <v>-1029.881335756513</v>
      </c>
      <c r="V9" s="11"/>
    </row>
    <row r="10" spans="1:33" ht="13.5" thickBot="1" x14ac:dyDescent="0.25">
      <c r="A10" s="178"/>
      <c r="B10" s="179"/>
      <c r="C10" s="179"/>
      <c r="D10" s="190" t="s">
        <v>148</v>
      </c>
      <c r="E10" s="191"/>
      <c r="F10" s="191"/>
      <c r="G10" s="191"/>
      <c r="H10" s="191"/>
      <c r="I10" s="192"/>
      <c r="J10" s="159"/>
      <c r="K10" s="159"/>
      <c r="L10" s="159"/>
      <c r="M10" s="159"/>
      <c r="N10" s="159"/>
      <c r="O10" s="159"/>
      <c r="P10" s="180"/>
      <c r="Q10" s="159"/>
      <c r="R10" s="159"/>
      <c r="S10" s="159"/>
      <c r="T10" s="158"/>
      <c r="U10" s="160"/>
      <c r="V10" s="11"/>
    </row>
    <row r="11" spans="1:33" ht="13.5" thickBot="1" x14ac:dyDescent="0.25">
      <c r="A11" s="151" t="s">
        <v>140</v>
      </c>
      <c r="B11" s="127">
        <v>3333</v>
      </c>
      <c r="C11" s="127">
        <v>0</v>
      </c>
      <c r="D11" s="184">
        <v>0</v>
      </c>
      <c r="E11" s="185">
        <v>22</v>
      </c>
      <c r="F11" s="185">
        <v>492.02235822355601</v>
      </c>
      <c r="G11" s="185">
        <v>96</v>
      </c>
      <c r="H11" s="185">
        <v>94</v>
      </c>
      <c r="I11" s="186">
        <v>48</v>
      </c>
      <c r="J11" s="10">
        <f>AVERAGE(D9:D11)*(C11)/27</f>
        <v>0</v>
      </c>
      <c r="K11" s="10">
        <f>AVERAGE(E9:E11)*(C11)/27</f>
        <v>0</v>
      </c>
      <c r="L11" s="10">
        <f>AVERAGE(F11)*(C11)/27</f>
        <v>0</v>
      </c>
      <c r="M11" s="10">
        <f>AVERAGE(G9:G11)*(C11)/27</f>
        <v>0</v>
      </c>
      <c r="N11" s="10">
        <f>AVERAGE(H9:H11)*(C11)/27</f>
        <v>0</v>
      </c>
      <c r="O11" s="10">
        <f>AVERAGE(I9:I11)*(C11)/27</f>
        <v>0</v>
      </c>
      <c r="P11" s="154">
        <f>J11*P5+P9</f>
        <v>7.8567846779192552</v>
      </c>
      <c r="Q11" s="10">
        <f>(L11-(N11*$S$5)-(O11*$T$5))*$Q$5+Q9</f>
        <v>1004.6164537677656</v>
      </c>
      <c r="R11" s="10">
        <f>M11*$R$5+R9</f>
        <v>0</v>
      </c>
      <c r="S11" s="10">
        <f>N11*S5+S9</f>
        <v>0</v>
      </c>
      <c r="T11" s="11">
        <f>O11*T5+T9</f>
        <v>0</v>
      </c>
      <c r="U11" s="142">
        <f>(J11-K11-(L11-(N11*$S$5)-(O11*$T$5))*$Q$5+U9)</f>
        <v>-1029.881335756513</v>
      </c>
      <c r="V11" s="11"/>
    </row>
    <row r="12" spans="1:33" ht="13.5" thickBot="1" x14ac:dyDescent="0.25">
      <c r="A12" s="151" t="s">
        <v>141</v>
      </c>
      <c r="B12" s="128">
        <v>3395</v>
      </c>
      <c r="C12" s="128">
        <f t="shared" si="0"/>
        <v>62</v>
      </c>
      <c r="D12" s="167">
        <v>0</v>
      </c>
      <c r="E12" s="168">
        <v>22</v>
      </c>
      <c r="F12" s="168">
        <v>419.18104274629798</v>
      </c>
      <c r="G12" s="168">
        <v>70</v>
      </c>
      <c r="H12" s="168">
        <v>68</v>
      </c>
      <c r="I12" s="169">
        <v>35</v>
      </c>
      <c r="J12" s="11">
        <f>AVERAGE(D11:D12)*(C12)/27</f>
        <v>0</v>
      </c>
      <c r="K12" s="11">
        <f>AVERAGE(E11:E12)*(C12)/27</f>
        <v>50.518518518518519</v>
      </c>
      <c r="L12" s="11">
        <f>AVERAGE(F11:F12)*(C12)/27</f>
        <v>1046.1964974098323</v>
      </c>
      <c r="M12" s="10">
        <f>AVERAGE(G11:G12)*(C12)/27</f>
        <v>190.59259259259258</v>
      </c>
      <c r="N12" s="11">
        <f>AVERAGE(H11:H12)*(C12)/27</f>
        <v>186</v>
      </c>
      <c r="O12" s="11">
        <f>AVERAGE(I11:I12)*(C12)/27</f>
        <v>95.296296296296291</v>
      </c>
      <c r="P12" s="141">
        <f>J12*P5+P11</f>
        <v>7.8567846779192552</v>
      </c>
      <c r="Q12" s="10">
        <f>(L12-(N12*$S$5)-(O12*$T$5))*$Q$5+Q11</f>
        <v>1961.6028162707967</v>
      </c>
      <c r="R12" s="10">
        <f>M12*$R$5+R11</f>
        <v>190.59259259259258</v>
      </c>
      <c r="S12" s="11">
        <f>N12*S5+S11</f>
        <v>213.89999999999998</v>
      </c>
      <c r="T12" s="11">
        <f>O12*T5+T11</f>
        <v>66.707407407407402</v>
      </c>
      <c r="U12" s="142">
        <f t="shared" ref="U12:U13" si="2">(J12-K12-(L12-(N12*$S$5)-(O12*$T$5))*$Q$5+U11)</f>
        <v>-2037.3862167780626</v>
      </c>
      <c r="V12" s="11"/>
      <c r="W12" s="17" t="s">
        <v>36</v>
      </c>
      <c r="X12" s="18"/>
      <c r="Y12" s="19"/>
    </row>
    <row r="13" spans="1:33" ht="13.5" thickBot="1" x14ac:dyDescent="0.25">
      <c r="A13" s="149" t="s">
        <v>153</v>
      </c>
      <c r="B13" s="132">
        <v>3444.4</v>
      </c>
      <c r="C13" s="132">
        <f t="shared" ref="C13" si="3">B13-B12</f>
        <v>49.400000000000091</v>
      </c>
      <c r="D13" s="170">
        <v>1.8</v>
      </c>
      <c r="E13" s="171">
        <v>22</v>
      </c>
      <c r="F13" s="171">
        <v>358.1</v>
      </c>
      <c r="G13" s="171">
        <v>70</v>
      </c>
      <c r="H13" s="171">
        <v>68</v>
      </c>
      <c r="I13" s="172">
        <v>35</v>
      </c>
      <c r="J13" s="138">
        <f>AVERAGE(D12:D13)*(C13)/27</f>
        <v>1.6466666666666698</v>
      </c>
      <c r="K13" s="138">
        <f>AVERAGE(E12:E13)*(C13)/27</f>
        <v>40.251851851851924</v>
      </c>
      <c r="L13" s="138">
        <f>AVERAGE(F12:F13)*(C13)/27</f>
        <v>711.06821317902211</v>
      </c>
      <c r="M13" s="139">
        <f>AVERAGE(G12:G13)*(C13)/27</f>
        <v>128.0740740740743</v>
      </c>
      <c r="N13" s="138">
        <f>AVERAGE(H12:H13)*(C13)/27</f>
        <v>124.41481481481505</v>
      </c>
      <c r="O13" s="138">
        <f>AVERAGE(I12:I13)*(C13)/27</f>
        <v>64.037037037037152</v>
      </c>
      <c r="P13" s="137">
        <f>J13*P5+P12</f>
        <v>9.5034513445859243</v>
      </c>
      <c r="Q13" s="139">
        <f>(L13-(N13*$S$5)-(O13*$T$5))*$Q$5+Q12</f>
        <v>2615.5593790408702</v>
      </c>
      <c r="R13" s="139">
        <f>M13*$R$5+R12</f>
        <v>318.66666666666686</v>
      </c>
      <c r="S13" s="138">
        <f>N13*S6+S12</f>
        <v>213.89999999999998</v>
      </c>
      <c r="T13" s="138">
        <f>O13*T5+T12</f>
        <v>111.5333333333334</v>
      </c>
      <c r="U13" s="140">
        <f t="shared" si="2"/>
        <v>-2729.9479647333214</v>
      </c>
      <c r="V13" s="11"/>
      <c r="W13" s="17" t="s">
        <v>36</v>
      </c>
      <c r="X13" s="18"/>
      <c r="Y13" s="19"/>
    </row>
    <row r="14" spans="1:33" x14ac:dyDescent="0.2">
      <c r="A14" s="8"/>
      <c r="B14" s="8"/>
      <c r="C14" s="8"/>
      <c r="D14" s="8"/>
      <c r="E14" s="8"/>
      <c r="F14" s="8"/>
      <c r="G14" s="8"/>
      <c r="H14" s="8"/>
      <c r="I14" s="8"/>
      <c r="J14" s="11"/>
      <c r="K14" s="11"/>
      <c r="L14" s="11"/>
      <c r="M14" s="10"/>
      <c r="N14" s="11"/>
      <c r="O14" s="11"/>
      <c r="P14" s="11"/>
      <c r="Q14" s="11"/>
      <c r="R14" s="10"/>
      <c r="S14" s="11"/>
      <c r="T14" s="11"/>
      <c r="U14" s="11"/>
      <c r="V14" s="11"/>
      <c r="W14" s="17" t="s">
        <v>37</v>
      </c>
      <c r="X14" s="20" t="s">
        <v>38</v>
      </c>
      <c r="Y14" s="20"/>
    </row>
    <row r="15" spans="1:33" x14ac:dyDescent="0.2">
      <c r="A15" s="12"/>
      <c r="B15" s="12"/>
      <c r="C15" s="12"/>
      <c r="D15" s="12"/>
      <c r="E15" s="12"/>
      <c r="F15" s="12"/>
      <c r="G15" s="12"/>
      <c r="H15" s="12" t="s">
        <v>150</v>
      </c>
      <c r="I15" s="12"/>
      <c r="J15" s="13">
        <f t="shared" ref="J15:O15" si="4">SUM(J8:J14)</f>
        <v>9.5034513445859243</v>
      </c>
      <c r="K15" s="13">
        <f t="shared" si="4"/>
        <v>123.89203703703713</v>
      </c>
      <c r="L15" s="13">
        <f t="shared" si="4"/>
        <v>2560.9578736030671</v>
      </c>
      <c r="M15" s="13">
        <f t="shared" si="4"/>
        <v>318.66666666666686</v>
      </c>
      <c r="N15" s="13">
        <f t="shared" si="4"/>
        <v>310.41481481481503</v>
      </c>
      <c r="O15" s="13">
        <f t="shared" si="4"/>
        <v>159.33333333333343</v>
      </c>
      <c r="P15" s="13"/>
      <c r="Q15" s="13"/>
      <c r="R15" s="10"/>
      <c r="S15" s="13"/>
      <c r="U15" s="11"/>
      <c r="V15" s="11"/>
      <c r="W15" s="21" t="s">
        <v>39</v>
      </c>
      <c r="X15" s="22" t="s">
        <v>40</v>
      </c>
      <c r="Y15" s="22"/>
    </row>
    <row r="16" spans="1:33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3"/>
      <c r="K16" s="13"/>
      <c r="L16" s="13"/>
      <c r="M16" s="10"/>
      <c r="N16" s="13"/>
      <c r="O16" s="13"/>
      <c r="P16" s="13"/>
      <c r="Q16" s="13"/>
      <c r="R16" s="10"/>
      <c r="S16" s="13"/>
      <c r="U16" s="11"/>
      <c r="V16" s="11"/>
      <c r="W16" s="21" t="s">
        <v>41</v>
      </c>
      <c r="X16" s="22" t="s">
        <v>42</v>
      </c>
      <c r="Y16" s="22"/>
    </row>
    <row r="17" spans="1:25" ht="12.7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3"/>
      <c r="K17" s="13"/>
      <c r="L17" s="13"/>
      <c r="M17" s="10"/>
      <c r="N17" s="13"/>
      <c r="O17" s="13"/>
      <c r="P17" s="13"/>
      <c r="Q17" s="13"/>
      <c r="R17" s="10"/>
      <c r="S17" s="13"/>
      <c r="U17" s="11"/>
      <c r="V17" s="11"/>
      <c r="W17" s="21" t="s">
        <v>43</v>
      </c>
      <c r="X17" s="22" t="s">
        <v>44</v>
      </c>
      <c r="Y17" s="22" t="s">
        <v>45</v>
      </c>
    </row>
    <row r="18" spans="1:25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0"/>
      <c r="N18" s="13"/>
      <c r="O18" s="13"/>
      <c r="P18" s="13"/>
      <c r="Q18" s="13"/>
      <c r="R18" s="10"/>
      <c r="S18" s="13"/>
      <c r="U18" s="11"/>
      <c r="V18" s="11"/>
      <c r="W18" s="21" t="s">
        <v>46</v>
      </c>
      <c r="X18" s="22" t="s">
        <v>44</v>
      </c>
      <c r="Y18" s="22" t="s">
        <v>47</v>
      </c>
    </row>
    <row r="19" spans="1:25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0"/>
      <c r="N19" s="13"/>
      <c r="O19" s="13"/>
      <c r="P19" s="13"/>
      <c r="Q19" s="13"/>
      <c r="R19" s="10"/>
      <c r="S19" s="13"/>
      <c r="U19" s="11"/>
      <c r="V19" s="11"/>
      <c r="W19" s="23" t="s">
        <v>48</v>
      </c>
      <c r="X19" s="24" t="s">
        <v>49</v>
      </c>
      <c r="Y19" s="24" t="s">
        <v>50</v>
      </c>
    </row>
    <row r="20" spans="1:25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W20" s="23" t="s">
        <v>51</v>
      </c>
      <c r="X20" s="24" t="s">
        <v>52</v>
      </c>
      <c r="Y20" s="24" t="s">
        <v>53</v>
      </c>
    </row>
    <row r="21" spans="1:25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3" t="s">
        <v>54</v>
      </c>
      <c r="X21" s="24" t="s">
        <v>105</v>
      </c>
      <c r="Y21" s="24" t="s">
        <v>56</v>
      </c>
    </row>
    <row r="22" spans="1:25" ht="12.75" customHeight="1" x14ac:dyDescent="0.2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3" t="s">
        <v>54</v>
      </c>
      <c r="X22" s="24" t="s">
        <v>106</v>
      </c>
      <c r="Y22" s="24" t="s">
        <v>58</v>
      </c>
    </row>
    <row r="23" spans="1:25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23" t="s">
        <v>54</v>
      </c>
      <c r="X23" s="24" t="s">
        <v>107</v>
      </c>
      <c r="Y23" s="24" t="s">
        <v>62</v>
      </c>
    </row>
    <row r="24" spans="1:25" ht="12.75" customHeight="1" thickBot="1" x14ac:dyDescent="0.25">
      <c r="A24" s="12"/>
      <c r="B24" s="12"/>
      <c r="C24" s="12"/>
      <c r="D24" s="12"/>
      <c r="E24" s="12"/>
      <c r="F24" s="15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25" t="s">
        <v>54</v>
      </c>
      <c r="X24" s="26" t="s">
        <v>108</v>
      </c>
      <c r="Y24" s="26" t="s">
        <v>60</v>
      </c>
    </row>
    <row r="25" spans="1:25" ht="12.75" customHeight="1" x14ac:dyDescent="0.2">
      <c r="A25" s="12"/>
      <c r="B25" s="12"/>
      <c r="C25" s="12"/>
      <c r="D25" s="12"/>
      <c r="E25" s="12"/>
      <c r="F25" s="15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5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5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5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W29" s="16"/>
      <c r="X29" s="16"/>
      <c r="Y29" s="16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W30" s="16"/>
      <c r="X30" s="16"/>
      <c r="Y30" s="16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5" ht="12.75" customHeight="1" thickBo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25" ht="13.5" thickBo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17" t="s">
        <v>36</v>
      </c>
      <c r="X603" s="18"/>
      <c r="Y603" s="19"/>
    </row>
    <row r="604" spans="1:2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17" t="s">
        <v>37</v>
      </c>
      <c r="X604" s="20" t="s">
        <v>38</v>
      </c>
      <c r="Y604" s="20"/>
    </row>
    <row r="605" spans="1: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39</v>
      </c>
      <c r="X605" s="22" t="s">
        <v>40</v>
      </c>
      <c r="Y605" s="22"/>
    </row>
    <row r="606" spans="1: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41</v>
      </c>
      <c r="X606" s="22" t="s">
        <v>42</v>
      </c>
      <c r="Y606" s="22"/>
    </row>
    <row r="607" spans="1:2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1" t="s">
        <v>43</v>
      </c>
      <c r="X607" s="22" t="s">
        <v>44</v>
      </c>
      <c r="Y607" s="22" t="s">
        <v>45</v>
      </c>
    </row>
    <row r="608" spans="1:2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1" t="s">
        <v>46</v>
      </c>
      <c r="X608" s="22" t="s">
        <v>44</v>
      </c>
      <c r="Y608" s="22" t="s">
        <v>47</v>
      </c>
    </row>
    <row r="609" spans="1: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48</v>
      </c>
      <c r="X609" s="24" t="s">
        <v>49</v>
      </c>
      <c r="Y609" s="24" t="s">
        <v>50</v>
      </c>
    </row>
    <row r="610" spans="1: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51</v>
      </c>
      <c r="X610" s="24" t="s">
        <v>52</v>
      </c>
      <c r="Y610" s="24" t="s">
        <v>53</v>
      </c>
    </row>
    <row r="611" spans="1:25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55</v>
      </c>
      <c r="Y611" s="24" t="s">
        <v>56</v>
      </c>
    </row>
    <row r="612" spans="1:25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3" t="s">
        <v>54</v>
      </c>
      <c r="X612" s="24" t="s">
        <v>57</v>
      </c>
      <c r="Y612" s="24" t="s">
        <v>58</v>
      </c>
    </row>
    <row r="613" spans="1:2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W613" s="23" t="s">
        <v>54</v>
      </c>
      <c r="X613" s="24" t="s">
        <v>59</v>
      </c>
      <c r="Y613" s="24" t="s">
        <v>60</v>
      </c>
    </row>
    <row r="614" spans="1:25" ht="13.5" thickBo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W614" s="25" t="s">
        <v>54</v>
      </c>
      <c r="X614" s="26" t="s">
        <v>61</v>
      </c>
      <c r="Y614" s="26" t="s">
        <v>62</v>
      </c>
    </row>
    <row r="615" spans="1:2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</row>
    <row r="1921" spans="1:1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</row>
    <row r="1922" spans="1:1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</row>
    <row r="1923" spans="1:1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</row>
    <row r="1924" spans="1:1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1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1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1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1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1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1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1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1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1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1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1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1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  <row r="4093" spans="1:9" x14ac:dyDescent="0.2">
      <c r="A4093" s="12"/>
      <c r="B4093" s="12"/>
      <c r="C4093" s="12"/>
      <c r="D4093" s="12"/>
      <c r="E4093" s="12"/>
      <c r="F4093" s="12"/>
      <c r="G4093" s="12"/>
      <c r="H4093" s="12"/>
      <c r="I4093" s="12"/>
    </row>
    <row r="4094" spans="1:9" x14ac:dyDescent="0.2">
      <c r="A4094" s="12"/>
      <c r="B4094" s="12"/>
      <c r="C4094" s="12"/>
      <c r="D4094" s="12"/>
      <c r="E4094" s="12"/>
      <c r="F4094" s="12"/>
      <c r="G4094" s="12"/>
      <c r="H4094" s="12"/>
      <c r="I4094" s="12"/>
    </row>
    <row r="4095" spans="1:9" x14ac:dyDescent="0.2">
      <c r="A4095" s="12"/>
      <c r="B4095" s="12"/>
      <c r="C4095" s="12"/>
      <c r="D4095" s="12"/>
      <c r="E4095" s="12"/>
      <c r="F4095" s="12"/>
      <c r="G4095" s="12"/>
      <c r="H4095" s="12"/>
      <c r="I4095" s="12"/>
    </row>
    <row r="4096" spans="1:9" x14ac:dyDescent="0.2">
      <c r="A4096" s="12"/>
      <c r="B4096" s="12"/>
      <c r="C4096" s="12"/>
      <c r="D4096" s="12"/>
      <c r="E4096" s="12"/>
      <c r="F4096" s="12"/>
      <c r="G4096" s="12"/>
      <c r="H4096" s="12"/>
      <c r="I4096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AFAA-FA22-4627-ACCC-C3473BFB93FE}">
  <dimension ref="A1:AK4094"/>
  <sheetViews>
    <sheetView zoomScale="85" zoomScaleNormal="85" workbookViewId="0">
      <selection activeCell="N30" sqref="N30"/>
    </sheetView>
  </sheetViews>
  <sheetFormatPr defaultColWidth="26.28515625" defaultRowHeight="12.75" x14ac:dyDescent="0.2"/>
  <cols>
    <col min="1" max="1" width="9.140625" style="14" bestFit="1" customWidth="1"/>
    <col min="2" max="2" width="12.140625" style="14" bestFit="1" customWidth="1"/>
    <col min="3" max="3" width="8.7109375" style="14" bestFit="1" customWidth="1"/>
    <col min="4" max="4" width="9.7109375" style="14" customWidth="1"/>
    <col min="5" max="5" width="10.140625" style="14" bestFit="1" customWidth="1"/>
    <col min="6" max="11" width="9.7109375" style="14" customWidth="1"/>
    <col min="12" max="12" width="10.7109375" style="14" bestFit="1" customWidth="1"/>
    <col min="13" max="13" width="9.7109375" style="14" customWidth="1"/>
    <col min="14" max="14" width="10.28515625" style="14" bestFit="1" customWidth="1"/>
    <col min="15" max="18" width="9.7109375" style="14" customWidth="1"/>
    <col min="19" max="19" width="10.140625" style="14" bestFit="1" customWidth="1"/>
    <col min="20" max="20" width="17.5703125" style="14" bestFit="1" customWidth="1"/>
    <col min="21" max="21" width="16.5703125" style="14" bestFit="1" customWidth="1"/>
    <col min="22" max="22" width="14" style="14" bestFit="1" customWidth="1"/>
    <col min="23" max="23" width="12" style="14" bestFit="1" customWidth="1"/>
    <col min="24" max="24" width="15.7109375" style="13" bestFit="1" customWidth="1"/>
    <col min="25" max="25" width="13.42578125" style="13" bestFit="1" customWidth="1"/>
    <col min="26" max="26" width="14" style="13" bestFit="1" customWidth="1"/>
    <col min="27" max="27" width="36.140625" style="7" bestFit="1" customWidth="1"/>
    <col min="28" max="28" width="176.28515625" style="7" bestFit="1" customWidth="1"/>
    <col min="29" max="29" width="98.5703125" style="7" bestFit="1" customWidth="1"/>
    <col min="30" max="37" width="26.28515625" style="7"/>
    <col min="38" max="16384" width="26.28515625" style="5"/>
  </cols>
  <sheetData>
    <row r="1" spans="1:37" ht="13.5" thickBot="1" x14ac:dyDescent="0.25">
      <c r="A1" s="120" t="s">
        <v>117</v>
      </c>
    </row>
    <row r="2" spans="1:37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5"/>
      <c r="J2" s="86"/>
      <c r="K2" s="84" t="s">
        <v>77</v>
      </c>
      <c r="L2" s="85"/>
      <c r="M2" s="85"/>
      <c r="N2" s="85"/>
      <c r="O2" s="85"/>
      <c r="P2" s="85"/>
      <c r="Q2" s="86"/>
      <c r="R2" s="84" t="s">
        <v>66</v>
      </c>
      <c r="S2" s="85"/>
      <c r="T2" s="85"/>
      <c r="U2" s="85"/>
      <c r="V2" s="85"/>
      <c r="W2" s="85"/>
      <c r="X2" s="87"/>
      <c r="Y2" s="87"/>
      <c r="Z2" s="88"/>
      <c r="AA2" s="89"/>
      <c r="AB2" s="89"/>
      <c r="AC2" s="89"/>
      <c r="AD2" s="90"/>
      <c r="AE2" s="90"/>
      <c r="AF2" s="90"/>
      <c r="AG2" s="90"/>
      <c r="AH2" s="90"/>
      <c r="AI2" s="90"/>
      <c r="AJ2" s="90"/>
      <c r="AK2" s="90"/>
    </row>
    <row r="3" spans="1:37" s="91" customFormat="1" x14ac:dyDescent="0.2">
      <c r="A3" s="92"/>
      <c r="B3" s="92"/>
      <c r="C3" s="92"/>
      <c r="D3" s="93"/>
      <c r="E3" s="121" t="s">
        <v>118</v>
      </c>
      <c r="F3" s="94"/>
      <c r="G3" s="121" t="s">
        <v>121</v>
      </c>
      <c r="H3" s="121" t="s">
        <v>122</v>
      </c>
      <c r="I3" s="121" t="s">
        <v>123</v>
      </c>
      <c r="J3" s="95"/>
      <c r="K3" s="96"/>
      <c r="L3" s="97" t="s">
        <v>118</v>
      </c>
      <c r="M3" s="97"/>
      <c r="N3" s="97" t="s">
        <v>121</v>
      </c>
      <c r="O3" s="97" t="s">
        <v>122</v>
      </c>
      <c r="P3" s="97" t="s">
        <v>123</v>
      </c>
      <c r="Q3" s="98"/>
      <c r="R3" s="93"/>
      <c r="S3" s="94" t="s">
        <v>67</v>
      </c>
      <c r="T3" s="121" t="s">
        <v>127</v>
      </c>
      <c r="U3" s="121" t="s">
        <v>128</v>
      </c>
      <c r="V3" s="121" t="s">
        <v>129</v>
      </c>
      <c r="W3" s="95" t="s">
        <v>67</v>
      </c>
      <c r="X3" s="124" t="s">
        <v>132</v>
      </c>
      <c r="Y3" s="111" t="s">
        <v>15</v>
      </c>
      <c r="Z3" s="114"/>
      <c r="AA3" s="89"/>
      <c r="AB3" s="89"/>
      <c r="AC3" s="89"/>
      <c r="AD3" s="90"/>
      <c r="AE3" s="90"/>
      <c r="AF3" s="90"/>
      <c r="AG3" s="90"/>
      <c r="AH3" s="90"/>
      <c r="AI3" s="90"/>
      <c r="AJ3" s="90"/>
      <c r="AK3" s="90"/>
    </row>
    <row r="4" spans="1:37" s="91" customFormat="1" x14ac:dyDescent="0.2">
      <c r="A4" s="92"/>
      <c r="B4" s="92"/>
      <c r="C4" s="92"/>
      <c r="D4" s="93" t="s">
        <v>17</v>
      </c>
      <c r="E4" s="121" t="s">
        <v>119</v>
      </c>
      <c r="F4" s="94" t="s">
        <v>19</v>
      </c>
      <c r="G4" s="121" t="s">
        <v>22</v>
      </c>
      <c r="H4" s="121" t="s">
        <v>124</v>
      </c>
      <c r="I4" s="121" t="s">
        <v>125</v>
      </c>
      <c r="J4" s="95" t="s">
        <v>22</v>
      </c>
      <c r="K4" s="93" t="s">
        <v>17</v>
      </c>
      <c r="L4" s="121" t="s">
        <v>126</v>
      </c>
      <c r="M4" s="94" t="s">
        <v>19</v>
      </c>
      <c r="N4" s="121" t="s">
        <v>22</v>
      </c>
      <c r="O4" s="121" t="s">
        <v>124</v>
      </c>
      <c r="P4" s="121" t="s">
        <v>125</v>
      </c>
      <c r="Q4" s="95" t="s">
        <v>22</v>
      </c>
      <c r="R4" s="93" t="s">
        <v>17</v>
      </c>
      <c r="S4" s="94" t="s">
        <v>19</v>
      </c>
      <c r="T4" s="121" t="s">
        <v>70</v>
      </c>
      <c r="U4" s="121" t="s">
        <v>130</v>
      </c>
      <c r="V4" s="121" t="s">
        <v>131</v>
      </c>
      <c r="W4" s="95" t="s">
        <v>70</v>
      </c>
      <c r="X4" s="125" t="s">
        <v>133</v>
      </c>
      <c r="Y4" s="111" t="s">
        <v>23</v>
      </c>
      <c r="Z4" s="115" t="s">
        <v>24</v>
      </c>
      <c r="AA4" s="89"/>
      <c r="AB4" s="89"/>
      <c r="AC4" s="89"/>
      <c r="AD4" s="90"/>
      <c r="AE4" s="90"/>
      <c r="AF4" s="90"/>
      <c r="AG4" s="90"/>
      <c r="AH4" s="90"/>
      <c r="AI4" s="90"/>
      <c r="AJ4" s="90"/>
      <c r="AK4" s="90"/>
    </row>
    <row r="5" spans="1:37" s="91" customFormat="1" x14ac:dyDescent="0.2">
      <c r="A5" s="92" t="s">
        <v>25</v>
      </c>
      <c r="B5" s="92" t="s">
        <v>16</v>
      </c>
      <c r="C5" s="92" t="s">
        <v>26</v>
      </c>
      <c r="D5" s="101"/>
      <c r="E5" s="121" t="s">
        <v>120</v>
      </c>
      <c r="F5" s="102"/>
      <c r="G5" s="122"/>
      <c r="H5" s="121" t="s">
        <v>120</v>
      </c>
      <c r="I5" s="122"/>
      <c r="J5" s="103"/>
      <c r="K5" s="93"/>
      <c r="L5" s="121" t="s">
        <v>120</v>
      </c>
      <c r="M5" s="102"/>
      <c r="N5" s="122"/>
      <c r="O5" s="121" t="s">
        <v>120</v>
      </c>
      <c r="P5" s="122"/>
      <c r="Q5" s="103"/>
      <c r="R5" s="101">
        <v>1</v>
      </c>
      <c r="S5" s="102">
        <v>1</v>
      </c>
      <c r="T5" s="102">
        <v>1</v>
      </c>
      <c r="U5" s="102">
        <v>1</v>
      </c>
      <c r="V5" s="102">
        <v>1</v>
      </c>
      <c r="W5" s="103">
        <v>1</v>
      </c>
      <c r="X5" s="104">
        <v>1</v>
      </c>
      <c r="Y5" s="112">
        <v>1</v>
      </c>
      <c r="Z5" s="103"/>
      <c r="AA5" s="89"/>
      <c r="AB5" s="89"/>
      <c r="AC5" s="89"/>
      <c r="AD5" s="90"/>
      <c r="AE5" s="90"/>
      <c r="AF5" s="90"/>
      <c r="AG5" s="90"/>
      <c r="AH5" s="90"/>
      <c r="AI5" s="90"/>
      <c r="AJ5" s="90"/>
      <c r="AK5" s="90"/>
    </row>
    <row r="6" spans="1:37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7"/>
      <c r="J6" s="108"/>
      <c r="K6" s="106" t="s">
        <v>28</v>
      </c>
      <c r="L6" s="107" t="s">
        <v>29</v>
      </c>
      <c r="M6" s="107" t="s">
        <v>30</v>
      </c>
      <c r="N6" s="107"/>
      <c r="O6" s="107"/>
      <c r="P6" s="107"/>
      <c r="Q6" s="108"/>
      <c r="R6" s="106" t="s">
        <v>28</v>
      </c>
      <c r="S6" s="107"/>
      <c r="T6" s="107" t="s">
        <v>31</v>
      </c>
      <c r="U6" s="107"/>
      <c r="V6" s="107"/>
      <c r="W6" s="108" t="s">
        <v>32</v>
      </c>
      <c r="X6" s="109" t="s">
        <v>33</v>
      </c>
      <c r="Y6" s="113" t="s">
        <v>34</v>
      </c>
      <c r="Z6" s="116" t="s">
        <v>35</v>
      </c>
      <c r="AA6" s="89"/>
      <c r="AB6" s="89"/>
      <c r="AC6" s="89"/>
      <c r="AD6" s="90"/>
      <c r="AE6" s="90"/>
      <c r="AF6" s="90"/>
      <c r="AG6" s="90"/>
      <c r="AH6" s="90"/>
      <c r="AI6" s="90"/>
      <c r="AJ6" s="90"/>
      <c r="AK6" s="90"/>
    </row>
    <row r="7" spans="1:37" x14ac:dyDescent="0.2">
      <c r="A7" s="8" t="s">
        <v>109</v>
      </c>
      <c r="B7" s="9">
        <v>3098</v>
      </c>
      <c r="C7" s="9">
        <v>0</v>
      </c>
      <c r="D7" s="9">
        <v>1.7922093321067201</v>
      </c>
      <c r="E7" s="9">
        <v>11</v>
      </c>
      <c r="F7" s="9">
        <v>206.81310675158699</v>
      </c>
      <c r="G7" s="9">
        <v>0</v>
      </c>
      <c r="H7" s="9">
        <v>0</v>
      </c>
      <c r="I7" s="9">
        <v>0</v>
      </c>
      <c r="J7" s="9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1">
        <v>0</v>
      </c>
      <c r="Y7" s="11">
        <v>0</v>
      </c>
      <c r="Z7" s="11">
        <v>0</v>
      </c>
    </row>
    <row r="8" spans="1:37" x14ac:dyDescent="0.2">
      <c r="A8" s="8" t="s">
        <v>110</v>
      </c>
      <c r="B8" s="9">
        <v>3153</v>
      </c>
      <c r="C8" s="9">
        <f t="shared" ref="C8:C17" si="0">B8-B7</f>
        <v>55</v>
      </c>
      <c r="D8" s="9">
        <v>2.6494763311202401</v>
      </c>
      <c r="E8" s="9">
        <v>6</v>
      </c>
      <c r="F8" s="9">
        <v>326.64094257150902</v>
      </c>
      <c r="G8" s="9">
        <v>0</v>
      </c>
      <c r="H8" s="9">
        <v>0</v>
      </c>
      <c r="I8" s="9">
        <v>0</v>
      </c>
      <c r="J8" s="9">
        <v>0</v>
      </c>
      <c r="K8" s="10">
        <f t="shared" ref="K8:K17" si="1">AVERAGE(D7:D8)*(C8)/27</f>
        <v>4.5239391014348671</v>
      </c>
      <c r="L8" s="10">
        <f t="shared" ref="L8:L17" si="2">AVERAGE(E7:E8)*(C8)/27</f>
        <v>17.314814814814813</v>
      </c>
      <c r="M8" s="10">
        <f t="shared" ref="M8:M14" si="3">AVERAGE(F7:F8)*(C8)/27</f>
        <v>543.33282801426446</v>
      </c>
      <c r="N8" s="10">
        <f>AVERAGE(G7:G8)*(C8)/27</f>
        <v>0</v>
      </c>
      <c r="O8" s="10">
        <f>AVERAGE(H7:H8)*(C8)/27</f>
        <v>0</v>
      </c>
      <c r="P8" s="10">
        <f t="shared" ref="P8:P17" si="4">AVERAGE(I7:I8)*(C8)/27</f>
        <v>0</v>
      </c>
      <c r="Q8" s="10">
        <f t="shared" ref="Q8:Q17" si="5">AVERAGE(J7:J8)*(C8)/27</f>
        <v>0</v>
      </c>
      <c r="R8" s="10">
        <f>K8*R5+R7</f>
        <v>4.5239391014348671</v>
      </c>
      <c r="S8" s="10">
        <f>(M8-(P8*V5)-(N8*X5)-(Q8*Y5))*S5+S7</f>
        <v>543.33282801426446</v>
      </c>
      <c r="T8" s="10">
        <f>N8*T5+T7</f>
        <v>0</v>
      </c>
      <c r="U8" s="10">
        <f>O8*$U$5+U7</f>
        <v>0</v>
      </c>
      <c r="V8" s="10">
        <f>P8*V5+V7</f>
        <v>0</v>
      </c>
      <c r="W8" s="10">
        <f>Q8*W5+W7</f>
        <v>0</v>
      </c>
      <c r="X8" s="11">
        <f>N8*X5+X7</f>
        <v>0</v>
      </c>
      <c r="Y8" s="11">
        <f>Q8*Y5+Y7</f>
        <v>0</v>
      </c>
      <c r="Z8" s="11">
        <f>(K8-L8+P8-(M8-(N8*$X$5)-(Q8*$Y$5))*$S$5+Z7)</f>
        <v>-556.1237037276444</v>
      </c>
    </row>
    <row r="9" spans="1:37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  <c r="Z9" s="11"/>
    </row>
    <row r="10" spans="1:37" ht="13.5" thickBot="1" x14ac:dyDescent="0.25">
      <c r="A10" s="8" t="s">
        <v>111</v>
      </c>
      <c r="B10" s="9">
        <v>3333</v>
      </c>
      <c r="C10" s="9">
        <v>0</v>
      </c>
      <c r="D10" s="9">
        <v>0</v>
      </c>
      <c r="E10" s="9">
        <v>22</v>
      </c>
      <c r="F10" s="9">
        <v>492.02235822355601</v>
      </c>
      <c r="G10" s="9">
        <v>35</v>
      </c>
      <c r="H10" s="9">
        <v>96</v>
      </c>
      <c r="I10" s="9">
        <v>94</v>
      </c>
      <c r="J10" s="9">
        <v>48</v>
      </c>
      <c r="K10" s="10">
        <f>AVERAGE(D8:D10)*(C10)/27</f>
        <v>0</v>
      </c>
      <c r="L10" s="10">
        <f>AVERAGE(E8:E10)*(C10)/27</f>
        <v>0</v>
      </c>
      <c r="M10" s="10">
        <f>AVERAGE(F10)*(C10)/27</f>
        <v>0</v>
      </c>
      <c r="N10" s="10">
        <f>AVERAGE(G8:G10)*(C10)/27</f>
        <v>0</v>
      </c>
      <c r="O10" s="10">
        <f>AVERAGE(H8:H10)*(C10)/27</f>
        <v>0</v>
      </c>
      <c r="P10" s="10">
        <f>AVERAGE(I8:I10)*(C10)/27</f>
        <v>0</v>
      </c>
      <c r="Q10" s="10">
        <f>AVERAGE(J8:J10)*(C10)/27</f>
        <v>0</v>
      </c>
      <c r="R10" s="10">
        <f>K10*R5+R8</f>
        <v>4.5239391014348671</v>
      </c>
      <c r="S10" s="10">
        <f>(M10-(P10*V5)-(N10*X5)-(Q10*Y5))*S5+S8</f>
        <v>543.33282801426446</v>
      </c>
      <c r="T10" s="10">
        <f>N10*T5+T8</f>
        <v>0</v>
      </c>
      <c r="U10" s="10">
        <f>O10*$U$5+U8</f>
        <v>0</v>
      </c>
      <c r="V10" s="10">
        <f>P10*V5+V8</f>
        <v>0</v>
      </c>
      <c r="W10" s="10">
        <f>Q10*W5+W8</f>
        <v>0</v>
      </c>
      <c r="X10" s="11">
        <f>N10*X5+X8</f>
        <v>0</v>
      </c>
      <c r="Y10" s="11">
        <f>Q10*Y5+Y8</f>
        <v>0</v>
      </c>
      <c r="Z10" s="11">
        <f>(K10-L10+P10-(M10-(N10*$X$5)-(Q10*$Y$5))*$S$5+Z8)</f>
        <v>-556.1237037276444</v>
      </c>
    </row>
    <row r="11" spans="1:37" ht="13.5" thickBot="1" x14ac:dyDescent="0.25">
      <c r="A11" s="8" t="s">
        <v>112</v>
      </c>
      <c r="B11" s="8">
        <v>3395</v>
      </c>
      <c r="C11" s="8">
        <f t="shared" si="0"/>
        <v>62</v>
      </c>
      <c r="D11" s="8">
        <v>0</v>
      </c>
      <c r="E11" s="8">
        <v>22</v>
      </c>
      <c r="F11" s="8">
        <v>419.18104274629798</v>
      </c>
      <c r="G11" s="8">
        <v>34</v>
      </c>
      <c r="H11" s="8">
        <v>70</v>
      </c>
      <c r="I11" s="8">
        <v>68</v>
      </c>
      <c r="J11" s="8">
        <v>35</v>
      </c>
      <c r="K11" s="11">
        <f t="shared" si="1"/>
        <v>0</v>
      </c>
      <c r="L11" s="11">
        <f t="shared" si="2"/>
        <v>50.518518518518519</v>
      </c>
      <c r="M11" s="11">
        <f t="shared" si="3"/>
        <v>1046.1964974098323</v>
      </c>
      <c r="N11" s="11">
        <f t="shared" ref="N11:N17" si="6">AVERAGE(G10:G11)*(C11)/27</f>
        <v>79.222222222222229</v>
      </c>
      <c r="O11" s="10">
        <f>AVERAGE(H10:H11)*(C11)/27</f>
        <v>190.59259259259258</v>
      </c>
      <c r="P11" s="11">
        <f>AVERAGE(I10:I11)*(C11)/27</f>
        <v>186</v>
      </c>
      <c r="Q11" s="11">
        <f>AVERAGE(J10:J11)*(C11)/27</f>
        <v>95.296296296296291</v>
      </c>
      <c r="R11" s="11">
        <f>K11*R5+R10</f>
        <v>4.5239391014348671</v>
      </c>
      <c r="S11" s="11">
        <f>(M11-(P11*V5)-(N11*X5)-(Q11*Y5))*S5+S10</f>
        <v>1229.0108069055782</v>
      </c>
      <c r="T11" s="11">
        <f>N11*T5+T10</f>
        <v>79.222222222222229</v>
      </c>
      <c r="U11" s="10">
        <f t="shared" ref="U11:U17" si="7">O11*$U$5+U10</f>
        <v>190.59259259259258</v>
      </c>
      <c r="V11" s="11">
        <f>P11*V5+V10</f>
        <v>186</v>
      </c>
      <c r="W11" s="11">
        <f>Q11*W5+W10</f>
        <v>95.296296296296291</v>
      </c>
      <c r="X11" s="11">
        <f>N11*X5+X10</f>
        <v>79.222222222222229</v>
      </c>
      <c r="Y11" s="11">
        <f>Q11*Y5+Y10</f>
        <v>95.296296296296291</v>
      </c>
      <c r="Z11" s="11">
        <f t="shared" ref="Z11:Z17" si="8">(K11-L11+P11-(M11-(N11*$X$5)-(Q11*$Y$5))*$S$5+Z10)</f>
        <v>-1292.3202011374767</v>
      </c>
      <c r="AA11" s="17" t="s">
        <v>36</v>
      </c>
      <c r="AB11" s="18"/>
      <c r="AC11" s="19"/>
    </row>
    <row r="12" spans="1:37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11"/>
      <c r="L12" s="11"/>
      <c r="M12" s="11"/>
      <c r="N12" s="11"/>
      <c r="O12" s="10"/>
      <c r="P12" s="11"/>
      <c r="Q12" s="11"/>
      <c r="R12" s="11"/>
      <c r="S12" s="11"/>
      <c r="T12" s="11"/>
      <c r="U12" s="10"/>
      <c r="V12" s="11"/>
      <c r="W12" s="11"/>
      <c r="X12" s="11"/>
      <c r="Y12" s="11"/>
      <c r="Z12" s="11"/>
      <c r="AA12" s="17" t="s">
        <v>37</v>
      </c>
      <c r="AB12" s="20" t="s">
        <v>38</v>
      </c>
      <c r="AC12" s="20"/>
    </row>
    <row r="13" spans="1:37" x14ac:dyDescent="0.2">
      <c r="A13" s="12" t="s">
        <v>113</v>
      </c>
      <c r="B13" s="12">
        <v>4136</v>
      </c>
      <c r="C13" s="12">
        <v>0</v>
      </c>
      <c r="D13" s="12">
        <v>3.6156723124440799</v>
      </c>
      <c r="E13" s="12">
        <v>0</v>
      </c>
      <c r="F13" s="12">
        <v>2152.4269851531699</v>
      </c>
      <c r="G13" s="12">
        <v>61</v>
      </c>
      <c r="H13" s="12">
        <v>112</v>
      </c>
      <c r="I13" s="12">
        <v>110</v>
      </c>
      <c r="J13" s="12">
        <v>56</v>
      </c>
      <c r="K13" s="13">
        <f>AVERAGE(D11:D13)*(C13)/27</f>
        <v>0</v>
      </c>
      <c r="L13" s="13">
        <f>AVERAGE(E11:E13)*(C13)/27</f>
        <v>0</v>
      </c>
      <c r="M13" s="13">
        <f>AVERAGE(F12:F13)*(C13)/27</f>
        <v>0</v>
      </c>
      <c r="N13" s="13">
        <f>AVERAGE(G11:G13)*(C13)/27</f>
        <v>0</v>
      </c>
      <c r="O13" s="10">
        <f>AVERAGE(H11:H13)*(C13)/27</f>
        <v>0</v>
      </c>
      <c r="P13" s="13">
        <f>AVERAGE(I11:I13)*(C13)/27</f>
        <v>0</v>
      </c>
      <c r="Q13" s="13">
        <f>AVERAGE(J11:J13)*(C13)/27</f>
        <v>0</v>
      </c>
      <c r="R13" s="13">
        <f>K13*R5+R11</f>
        <v>4.5239391014348671</v>
      </c>
      <c r="S13" s="13">
        <f>(M13-(P13*V5)-(N13*X5)-(Q13*Y5))*S5+S11</f>
        <v>1229.0108069055782</v>
      </c>
      <c r="T13" s="13">
        <f>N13*T5+T11</f>
        <v>79.222222222222229</v>
      </c>
      <c r="U13" s="10">
        <f>O13*$U$5+U11</f>
        <v>190.59259259259258</v>
      </c>
      <c r="V13" s="13">
        <f>P13*V5+V11</f>
        <v>186</v>
      </c>
      <c r="W13" s="13">
        <f>Q13*W5+W11</f>
        <v>95.296296296296291</v>
      </c>
      <c r="X13" s="13">
        <f>N13*X5+X11</f>
        <v>79.222222222222229</v>
      </c>
      <c r="Y13" s="13">
        <f>Q13*Y5+Y11</f>
        <v>95.296296296296291</v>
      </c>
      <c r="Z13" s="11">
        <f>(K13-L13+P13-(M13-(N13*$X$5)-(Q13*$Y$5))*$S$5+Z11)</f>
        <v>-1292.3202011374767</v>
      </c>
      <c r="AA13" s="21" t="s">
        <v>39</v>
      </c>
      <c r="AB13" s="22" t="s">
        <v>40</v>
      </c>
      <c r="AC13" s="22"/>
    </row>
    <row r="14" spans="1:37" x14ac:dyDescent="0.2">
      <c r="A14" s="12" t="s">
        <v>114</v>
      </c>
      <c r="B14" s="12">
        <v>4163</v>
      </c>
      <c r="C14" s="12">
        <f t="shared" si="0"/>
        <v>27</v>
      </c>
      <c r="D14" s="12">
        <v>2.8858869001123799</v>
      </c>
      <c r="E14" s="12">
        <v>0</v>
      </c>
      <c r="F14" s="12">
        <v>2434.9675224101202</v>
      </c>
      <c r="G14" s="12">
        <v>69</v>
      </c>
      <c r="H14" s="12">
        <v>124</v>
      </c>
      <c r="I14" s="12">
        <v>122</v>
      </c>
      <c r="J14" s="12">
        <v>61</v>
      </c>
      <c r="K14" s="13">
        <f t="shared" si="1"/>
        <v>3.2507796062782299</v>
      </c>
      <c r="L14" s="13">
        <f t="shared" si="2"/>
        <v>0</v>
      </c>
      <c r="M14" s="13">
        <f t="shared" si="3"/>
        <v>2293.697253781645</v>
      </c>
      <c r="N14" s="13">
        <f>AVERAGE(G13:G14)*(C14)/27</f>
        <v>65</v>
      </c>
      <c r="O14" s="10">
        <f>AVERAGE(H13:H14)*(C14)/27</f>
        <v>118</v>
      </c>
      <c r="P14" s="13">
        <f>AVERAGE(I13:I14)*(C14)/27</f>
        <v>116</v>
      </c>
      <c r="Q14" s="13">
        <f>AVERAGE(J13:J14)*(C14)/27</f>
        <v>58.5</v>
      </c>
      <c r="R14" s="13">
        <f>K14*R5+R13</f>
        <v>7.774718707713097</v>
      </c>
      <c r="S14" s="13">
        <f>(M14-(P14*V5)-(N14*X5)-(Q14*Y5))*S5+S13</f>
        <v>3283.2080606872232</v>
      </c>
      <c r="T14" s="13">
        <f>N14*T5+T13</f>
        <v>144.22222222222223</v>
      </c>
      <c r="U14" s="10">
        <f>O14*$U$5+U13</f>
        <v>308.59259259259261</v>
      </c>
      <c r="V14" s="13">
        <f>P14*V5+V13</f>
        <v>302</v>
      </c>
      <c r="W14" s="13">
        <f>Q14*W5+W13</f>
        <v>153.7962962962963</v>
      </c>
      <c r="X14" s="13">
        <f>N14*X5+X13</f>
        <v>144.22222222222223</v>
      </c>
      <c r="Y14" s="13">
        <f>Q14*Y5+Y13</f>
        <v>153.7962962962963</v>
      </c>
      <c r="Z14" s="11">
        <f t="shared" si="8"/>
        <v>-3343.2666753128433</v>
      </c>
      <c r="AA14" s="21" t="s">
        <v>41</v>
      </c>
      <c r="AB14" s="22" t="s">
        <v>42</v>
      </c>
      <c r="AC14" s="22"/>
    </row>
    <row r="15" spans="1:37" ht="12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0"/>
      <c r="P15" s="13"/>
      <c r="Q15" s="13"/>
      <c r="R15" s="13"/>
      <c r="S15" s="13"/>
      <c r="T15" s="13"/>
      <c r="U15" s="10"/>
      <c r="V15" s="13"/>
      <c r="W15" s="13"/>
      <c r="Z15" s="11"/>
      <c r="AA15" s="21" t="s">
        <v>43</v>
      </c>
      <c r="AB15" s="22" t="s">
        <v>44</v>
      </c>
      <c r="AC15" s="22" t="s">
        <v>45</v>
      </c>
    </row>
    <row r="16" spans="1:37" ht="12.75" customHeight="1" x14ac:dyDescent="0.2">
      <c r="A16" s="12" t="s">
        <v>115</v>
      </c>
      <c r="B16" s="12">
        <v>4344</v>
      </c>
      <c r="C16" s="12">
        <v>0</v>
      </c>
      <c r="D16" s="12">
        <v>0</v>
      </c>
      <c r="E16" s="12">
        <v>0</v>
      </c>
      <c r="F16" s="15">
        <v>2432.5551771468599</v>
      </c>
      <c r="G16" s="123">
        <v>63</v>
      </c>
      <c r="H16" s="12">
        <v>126</v>
      </c>
      <c r="I16" s="12">
        <v>124</v>
      </c>
      <c r="J16" s="12">
        <v>63</v>
      </c>
      <c r="K16" s="13">
        <f>AVERAGE(D14:D16)*(C16)/27</f>
        <v>0</v>
      </c>
      <c r="L16" s="13">
        <f>AVERAGE(E14:E16)*(C16)/27</f>
        <v>0</v>
      </c>
      <c r="M16" s="13">
        <f>AVERAGE(F15:F16)*(C16)/27</f>
        <v>0</v>
      </c>
      <c r="N16" s="13">
        <f>AVERAGE(G14:G16)*(C16)/27</f>
        <v>0</v>
      </c>
      <c r="O16" s="10">
        <f>AVERAGE(H14:H16)*(C16)/27</f>
        <v>0</v>
      </c>
      <c r="P16" s="13">
        <f>AVERAGE(I14:I16)*(C16)/27</f>
        <v>0</v>
      </c>
      <c r="Q16" s="13">
        <f>AVERAGE(J14:J16)*(C16)/27</f>
        <v>0</v>
      </c>
      <c r="R16" s="13">
        <f>K16*R5+R14</f>
        <v>7.774718707713097</v>
      </c>
      <c r="S16" s="13">
        <f>(M16-(P16*V5)-(N16*X5)-(Q16*Y5))*S5+S14</f>
        <v>3283.2080606872232</v>
      </c>
      <c r="T16" s="13">
        <f>N16*T5+T14</f>
        <v>144.22222222222223</v>
      </c>
      <c r="U16" s="10">
        <f>O16*$U$5+U14</f>
        <v>308.59259259259261</v>
      </c>
      <c r="V16" s="13">
        <f>P16*V5+V14</f>
        <v>302</v>
      </c>
      <c r="W16" s="13">
        <f>Q16*W5+W14</f>
        <v>153.7962962962963</v>
      </c>
      <c r="X16" s="13">
        <f>N16*X5+X14</f>
        <v>144.22222222222223</v>
      </c>
      <c r="Y16" s="13">
        <f>Q16*Y5+Y14</f>
        <v>153.7962962962963</v>
      </c>
      <c r="Z16" s="11">
        <f>(K16-L16+P16-(M16-(N16*$X$5)-(Q16*$Y$5))*$S$5+Z14)</f>
        <v>-3343.2666753128433</v>
      </c>
      <c r="AA16" s="21" t="s">
        <v>46</v>
      </c>
      <c r="AB16" s="22" t="s">
        <v>44</v>
      </c>
      <c r="AC16" s="22" t="s">
        <v>47</v>
      </c>
    </row>
    <row r="17" spans="1:29" ht="12.75" customHeight="1" x14ac:dyDescent="0.2">
      <c r="A17" s="12" t="s">
        <v>116</v>
      </c>
      <c r="B17" s="12">
        <v>4384</v>
      </c>
      <c r="C17" s="12">
        <f t="shared" si="0"/>
        <v>40</v>
      </c>
      <c r="D17" s="12">
        <v>0</v>
      </c>
      <c r="E17" s="12">
        <v>0</v>
      </c>
      <c r="F17" s="15">
        <v>2210.9673906190001</v>
      </c>
      <c r="G17" s="12">
        <v>64</v>
      </c>
      <c r="H17" s="12">
        <v>106</v>
      </c>
      <c r="I17" s="12">
        <v>104</v>
      </c>
      <c r="J17" s="12">
        <v>53</v>
      </c>
      <c r="K17" s="13">
        <f t="shared" si="1"/>
        <v>0</v>
      </c>
      <c r="L17" s="13">
        <f t="shared" si="2"/>
        <v>0</v>
      </c>
      <c r="M17" s="13">
        <f>AVERAGE(F16:F17)*(C17)/27</f>
        <v>3439.6463464932294</v>
      </c>
      <c r="N17" s="13">
        <f t="shared" si="6"/>
        <v>94.074074074074076</v>
      </c>
      <c r="O17" s="10">
        <f t="shared" ref="O17" si="9">AVERAGE(H16:H17)*(C17)/27</f>
        <v>171.85185185185185</v>
      </c>
      <c r="P17" s="13">
        <f t="shared" si="4"/>
        <v>168.88888888888889</v>
      </c>
      <c r="Q17" s="13">
        <f t="shared" si="5"/>
        <v>85.925925925925924</v>
      </c>
      <c r="R17" s="13">
        <f>K17*R5+R16</f>
        <v>7.774718707713097</v>
      </c>
      <c r="S17" s="13">
        <f>(M17-(P17*V5)-(N17*X5)-(Q17*Y5))*S5+S16</f>
        <v>6373.965518291564</v>
      </c>
      <c r="T17" s="13">
        <f>N17*T5+T16</f>
        <v>238.2962962962963</v>
      </c>
      <c r="U17" s="10">
        <f t="shared" si="7"/>
        <v>480.44444444444446</v>
      </c>
      <c r="V17" s="13">
        <f>P17*V5+V16</f>
        <v>470.88888888888891</v>
      </c>
      <c r="W17" s="13">
        <f>Q17*W5+W16</f>
        <v>239.72222222222223</v>
      </c>
      <c r="X17" s="13">
        <f>N17*X5+X16</f>
        <v>238.2962962962963</v>
      </c>
      <c r="Y17" s="13">
        <f>Q17*Y5+Y16</f>
        <v>239.72222222222223</v>
      </c>
      <c r="Z17" s="11">
        <f t="shared" si="8"/>
        <v>-6434.024132917184</v>
      </c>
      <c r="AA17" s="23" t="s">
        <v>48</v>
      </c>
      <c r="AB17" s="24" t="s">
        <v>49</v>
      </c>
      <c r="AC17" s="24" t="s">
        <v>50</v>
      </c>
    </row>
    <row r="18" spans="1:29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AA18" s="23" t="s">
        <v>51</v>
      </c>
      <c r="AB18" s="24" t="s">
        <v>52</v>
      </c>
      <c r="AC18" s="24" t="s">
        <v>53</v>
      </c>
    </row>
    <row r="19" spans="1:29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AA19" s="23" t="s">
        <v>54</v>
      </c>
      <c r="AB19" s="24" t="s">
        <v>105</v>
      </c>
      <c r="AC19" s="24" t="s">
        <v>56</v>
      </c>
    </row>
    <row r="20" spans="1:29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AA20" s="23" t="s">
        <v>54</v>
      </c>
      <c r="AB20" s="24" t="s">
        <v>106</v>
      </c>
      <c r="AC20" s="24" t="s">
        <v>58</v>
      </c>
    </row>
    <row r="21" spans="1:29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AA21" s="23" t="s">
        <v>54</v>
      </c>
      <c r="AB21" s="24" t="s">
        <v>107</v>
      </c>
      <c r="AC21" s="24" t="s">
        <v>62</v>
      </c>
    </row>
    <row r="22" spans="1:29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AA22" s="25" t="s">
        <v>54</v>
      </c>
      <c r="AB22" s="26" t="s">
        <v>108</v>
      </c>
      <c r="AC22" s="26" t="s">
        <v>60</v>
      </c>
    </row>
    <row r="23" spans="1:29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AA23" s="16"/>
      <c r="AB23" s="16"/>
      <c r="AC23" s="16"/>
    </row>
    <row r="24" spans="1:29" ht="12.75" customHeight="1" x14ac:dyDescent="0.2">
      <c r="A24" s="12"/>
      <c r="B24" s="12"/>
      <c r="C24" s="12"/>
      <c r="D24" s="12"/>
      <c r="E24" s="12"/>
      <c r="F24" s="15"/>
      <c r="G24" s="12"/>
      <c r="H24" s="12"/>
      <c r="I24" s="12"/>
      <c r="J24" s="1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AA24" s="16"/>
      <c r="AB24" s="16"/>
      <c r="AC24" s="16"/>
    </row>
    <row r="25" spans="1:29" ht="12.75" customHeight="1" x14ac:dyDescent="0.2">
      <c r="A25" s="12"/>
      <c r="B25" s="12"/>
      <c r="C25" s="12"/>
      <c r="D25" s="12"/>
      <c r="E25" s="12"/>
      <c r="F25" s="15"/>
      <c r="G25" s="12"/>
      <c r="H25" s="12"/>
      <c r="I25" s="12"/>
      <c r="J25" s="1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A25" s="16"/>
      <c r="AB25" s="16"/>
      <c r="AC25" s="16"/>
    </row>
    <row r="26" spans="1:29" ht="12.75" customHeight="1" x14ac:dyDescent="0.2">
      <c r="A26" s="12"/>
      <c r="B26" s="12"/>
      <c r="C26" s="12"/>
      <c r="D26" s="12"/>
      <c r="E26" s="12"/>
      <c r="F26" s="15"/>
      <c r="G26" s="12"/>
      <c r="H26" s="12"/>
      <c r="I26" s="12"/>
      <c r="J26" s="1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AA26" s="16"/>
      <c r="AB26" s="16"/>
      <c r="AC26" s="16"/>
    </row>
    <row r="27" spans="1:2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AA27" s="16"/>
      <c r="AB27" s="16"/>
      <c r="AC27" s="16"/>
    </row>
    <row r="28" spans="1:29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AA28" s="16"/>
      <c r="AB28" s="16"/>
      <c r="AC28" s="16"/>
    </row>
    <row r="29" spans="1:29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9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9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9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AA601" s="17" t="s">
        <v>36</v>
      </c>
      <c r="AB601" s="18"/>
      <c r="AC601" s="19"/>
    </row>
    <row r="602" spans="1:29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AA602" s="17" t="s">
        <v>37</v>
      </c>
      <c r="AB602" s="20" t="s">
        <v>38</v>
      </c>
      <c r="AC602" s="20"/>
    </row>
    <row r="603" spans="1:29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AA603" s="21" t="s">
        <v>39</v>
      </c>
      <c r="AB603" s="22" t="s">
        <v>40</v>
      </c>
      <c r="AC603" s="22"/>
    </row>
    <row r="604" spans="1:29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AA604" s="21" t="s">
        <v>41</v>
      </c>
      <c r="AB604" s="22" t="s">
        <v>42</v>
      </c>
      <c r="AC604" s="22"/>
    </row>
    <row r="605" spans="1:29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AA605" s="21" t="s">
        <v>43</v>
      </c>
      <c r="AB605" s="22" t="s">
        <v>44</v>
      </c>
      <c r="AC605" s="22" t="s">
        <v>45</v>
      </c>
    </row>
    <row r="606" spans="1:29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AA606" s="21" t="s">
        <v>46</v>
      </c>
      <c r="AB606" s="22" t="s">
        <v>44</v>
      </c>
      <c r="AC606" s="22" t="s">
        <v>47</v>
      </c>
    </row>
    <row r="607" spans="1:29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AA607" s="23" t="s">
        <v>48</v>
      </c>
      <c r="AB607" s="24" t="s">
        <v>49</v>
      </c>
      <c r="AC607" s="24" t="s">
        <v>50</v>
      </c>
    </row>
    <row r="608" spans="1:29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AA608" s="23" t="s">
        <v>51</v>
      </c>
      <c r="AB608" s="24" t="s">
        <v>52</v>
      </c>
      <c r="AC608" s="24" t="s">
        <v>53</v>
      </c>
    </row>
    <row r="609" spans="1:29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AA609" s="23" t="s">
        <v>54</v>
      </c>
      <c r="AB609" s="24" t="s">
        <v>55</v>
      </c>
      <c r="AC609" s="24" t="s">
        <v>56</v>
      </c>
    </row>
    <row r="610" spans="1:29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AA610" s="23" t="s">
        <v>54</v>
      </c>
      <c r="AB610" s="24" t="s">
        <v>57</v>
      </c>
      <c r="AC610" s="24" t="s">
        <v>58</v>
      </c>
    </row>
    <row r="611" spans="1:29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AA611" s="23" t="s">
        <v>54</v>
      </c>
      <c r="AB611" s="24" t="s">
        <v>59</v>
      </c>
      <c r="AC611" s="24" t="s">
        <v>60</v>
      </c>
    </row>
    <row r="612" spans="1:29" ht="13.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AA612" s="25" t="s">
        <v>54</v>
      </c>
      <c r="AB612" s="26" t="s">
        <v>61</v>
      </c>
      <c r="AC612" s="26" t="s">
        <v>62</v>
      </c>
    </row>
    <row r="613" spans="1:29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9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9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9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9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9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9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9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9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9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9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9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</row>
    <row r="1920" spans="1:23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</row>
    <row r="1921" spans="1:23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</row>
    <row r="1922" spans="1:23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</row>
    <row r="1923" spans="1:23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</row>
    <row r="1924" spans="1:23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</row>
    <row r="1925" spans="1:23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</row>
    <row r="1926" spans="1:23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</row>
    <row r="1927" spans="1:23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</row>
    <row r="1928" spans="1:23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</row>
    <row r="1929" spans="1:23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</row>
    <row r="1930" spans="1:23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</row>
    <row r="1931" spans="1:23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</row>
    <row r="1932" spans="1:23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</row>
    <row r="1933" spans="1:23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</row>
    <row r="1934" spans="1:23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</row>
    <row r="1935" spans="1:23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</row>
    <row r="1936" spans="1:23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</row>
    <row r="1937" spans="1:10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</row>
    <row r="1938" spans="1:10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</row>
    <row r="1939" spans="1:10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</row>
    <row r="1940" spans="1:10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</row>
    <row r="1941" spans="1:10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</row>
    <row r="1942" spans="1:10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</row>
    <row r="1943" spans="1:10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</row>
    <row r="1944" spans="1:10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</row>
    <row r="1945" spans="1:10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</row>
    <row r="1946" spans="1:10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</row>
    <row r="1947" spans="1:10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</row>
    <row r="1948" spans="1:10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</row>
    <row r="1949" spans="1:10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</row>
    <row r="1950" spans="1:10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</row>
    <row r="1951" spans="1:10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</row>
    <row r="1952" spans="1:10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</row>
    <row r="1953" spans="1:10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</row>
    <row r="1954" spans="1:10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</row>
    <row r="1955" spans="1:10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</row>
    <row r="1956" spans="1:10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</row>
    <row r="1957" spans="1:10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</row>
    <row r="1958" spans="1:10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</row>
    <row r="1959" spans="1:10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</row>
    <row r="1960" spans="1:10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</row>
    <row r="1961" spans="1:10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</row>
    <row r="1962" spans="1:10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</row>
    <row r="1963" spans="1:10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</row>
    <row r="1964" spans="1:10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</row>
    <row r="1965" spans="1:10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</row>
    <row r="1966" spans="1:10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</row>
    <row r="1967" spans="1:10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</row>
    <row r="1968" spans="1:10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</row>
    <row r="1969" spans="1:10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</row>
    <row r="1970" spans="1:10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</row>
    <row r="1971" spans="1:10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</row>
    <row r="1972" spans="1:10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</row>
    <row r="1973" spans="1:10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</row>
    <row r="1974" spans="1:10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</row>
    <row r="1975" spans="1:10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</row>
    <row r="1976" spans="1:10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</row>
    <row r="1977" spans="1:10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</row>
    <row r="1978" spans="1:10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</row>
    <row r="1979" spans="1:10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</row>
    <row r="1980" spans="1:10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</row>
    <row r="1981" spans="1:10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</row>
    <row r="1982" spans="1:10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</row>
    <row r="1983" spans="1:10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</row>
    <row r="1984" spans="1:10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</row>
    <row r="1985" spans="1:10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</row>
    <row r="1986" spans="1:10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</row>
    <row r="1987" spans="1:10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</row>
    <row r="1988" spans="1:10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</row>
    <row r="1989" spans="1:10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</row>
    <row r="1990" spans="1:10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</row>
    <row r="1991" spans="1:10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</row>
    <row r="1992" spans="1:10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</row>
    <row r="1993" spans="1:10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</row>
    <row r="1994" spans="1:10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</row>
    <row r="1995" spans="1:10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</row>
    <row r="1996" spans="1:10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</row>
    <row r="1997" spans="1:10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</row>
    <row r="1998" spans="1:10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</row>
    <row r="1999" spans="1:10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</row>
    <row r="2000" spans="1:10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</row>
    <row r="2001" spans="1:10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</row>
    <row r="2002" spans="1:10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</row>
    <row r="2003" spans="1:10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</row>
    <row r="2004" spans="1:10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</row>
    <row r="2005" spans="1:10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</row>
    <row r="2006" spans="1:10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</row>
    <row r="2007" spans="1:10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</row>
    <row r="2008" spans="1:10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</row>
    <row r="2009" spans="1:10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</row>
    <row r="2010" spans="1:10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</row>
    <row r="2011" spans="1:10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</row>
    <row r="2012" spans="1:10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</row>
    <row r="2013" spans="1:10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</row>
    <row r="2014" spans="1:10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</row>
    <row r="2015" spans="1:10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</row>
    <row r="2016" spans="1:10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</row>
    <row r="2017" spans="1:10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</row>
    <row r="2018" spans="1:10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</row>
    <row r="2019" spans="1:10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</row>
    <row r="2020" spans="1:10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</row>
    <row r="2021" spans="1:10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</row>
    <row r="2022" spans="1:10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</row>
    <row r="2023" spans="1:10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</row>
    <row r="2024" spans="1:10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</row>
    <row r="2025" spans="1:10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</row>
    <row r="2026" spans="1:10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</row>
    <row r="2027" spans="1:10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</row>
    <row r="2028" spans="1:10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</row>
    <row r="2029" spans="1:10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</row>
    <row r="2030" spans="1:10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</row>
    <row r="2031" spans="1:10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</row>
    <row r="2032" spans="1:10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</row>
    <row r="2033" spans="1:10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</row>
    <row r="2034" spans="1:10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</row>
    <row r="2035" spans="1:10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</row>
    <row r="2036" spans="1:10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</row>
    <row r="2037" spans="1:10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</row>
    <row r="2038" spans="1:10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</row>
    <row r="2039" spans="1:10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</row>
    <row r="2040" spans="1:10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</row>
    <row r="2041" spans="1:10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</row>
    <row r="2042" spans="1:10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</row>
    <row r="2043" spans="1:10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</row>
    <row r="2044" spans="1:10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</row>
    <row r="2045" spans="1:10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</row>
    <row r="2046" spans="1:10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</row>
    <row r="2047" spans="1:10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</row>
    <row r="2048" spans="1:10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</row>
    <row r="2049" spans="1:10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</row>
    <row r="2050" spans="1:10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</row>
    <row r="2051" spans="1:10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</row>
    <row r="2052" spans="1:10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</row>
    <row r="2053" spans="1:10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</row>
    <row r="2054" spans="1:10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</row>
    <row r="2055" spans="1:10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</row>
    <row r="2056" spans="1:10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</row>
    <row r="2057" spans="1:10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</row>
    <row r="2058" spans="1:10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</row>
    <row r="2059" spans="1:10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</row>
    <row r="2060" spans="1:10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</row>
    <row r="2061" spans="1:10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</row>
    <row r="2062" spans="1:10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</row>
    <row r="2063" spans="1:10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</row>
    <row r="2064" spans="1:10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</row>
    <row r="2065" spans="1:10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</row>
    <row r="2066" spans="1:10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</row>
    <row r="2067" spans="1:10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</row>
    <row r="2068" spans="1:10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</row>
    <row r="2069" spans="1:10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</row>
    <row r="2070" spans="1:10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</row>
    <row r="2071" spans="1:10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</row>
    <row r="2072" spans="1:10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</row>
    <row r="2073" spans="1:10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</row>
    <row r="2074" spans="1:10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</row>
    <row r="2075" spans="1:10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</row>
    <row r="2076" spans="1:10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</row>
    <row r="2077" spans="1:10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</row>
    <row r="2078" spans="1:10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</row>
    <row r="2079" spans="1:10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</row>
    <row r="2080" spans="1:10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</row>
    <row r="2081" spans="1:10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</row>
    <row r="2082" spans="1:10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</row>
    <row r="2083" spans="1:10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</row>
    <row r="2084" spans="1:10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</row>
    <row r="2085" spans="1:10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</row>
    <row r="2086" spans="1:10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</row>
    <row r="2087" spans="1:10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</row>
    <row r="2088" spans="1:10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</row>
    <row r="2089" spans="1:10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</row>
    <row r="2090" spans="1:10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</row>
    <row r="2091" spans="1:10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</row>
    <row r="2092" spans="1:10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</row>
    <row r="2093" spans="1:10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</row>
    <row r="2094" spans="1:10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</row>
    <row r="2095" spans="1:10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</row>
    <row r="2096" spans="1:10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</row>
    <row r="2097" spans="1:10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</row>
    <row r="2098" spans="1:10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</row>
    <row r="2099" spans="1:10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</row>
    <row r="2100" spans="1:10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</row>
    <row r="2101" spans="1:10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</row>
    <row r="2102" spans="1:10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</row>
    <row r="2103" spans="1:10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</row>
    <row r="2104" spans="1:10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</row>
    <row r="2105" spans="1:10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</row>
    <row r="2106" spans="1:10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</row>
    <row r="2107" spans="1:10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</row>
    <row r="2108" spans="1:10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</row>
    <row r="2109" spans="1:10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</row>
    <row r="2110" spans="1:10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</row>
    <row r="2111" spans="1:10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</row>
    <row r="2112" spans="1:10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</row>
    <row r="2113" spans="1:10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</row>
    <row r="2114" spans="1:10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</row>
    <row r="2115" spans="1:10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</row>
    <row r="2116" spans="1:10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</row>
    <row r="2117" spans="1:10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</row>
    <row r="2118" spans="1:10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</row>
    <row r="2119" spans="1:10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</row>
    <row r="2120" spans="1:10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</row>
    <row r="2121" spans="1:10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</row>
    <row r="2122" spans="1:10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</row>
    <row r="2123" spans="1:10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</row>
    <row r="2124" spans="1:10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</row>
    <row r="2125" spans="1:10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</row>
    <row r="2126" spans="1:10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</row>
    <row r="2127" spans="1:10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</row>
    <row r="2128" spans="1:10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</row>
    <row r="2129" spans="1:10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</row>
    <row r="2130" spans="1:10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</row>
    <row r="2131" spans="1:10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</row>
    <row r="2132" spans="1:10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</row>
    <row r="2133" spans="1:10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</row>
    <row r="2134" spans="1:10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</row>
    <row r="2135" spans="1:10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</row>
    <row r="2136" spans="1:10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</row>
    <row r="2137" spans="1:10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</row>
    <row r="2138" spans="1:10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</row>
    <row r="2139" spans="1:10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</row>
    <row r="2140" spans="1:10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</row>
    <row r="2141" spans="1:10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</row>
    <row r="2142" spans="1:10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</row>
    <row r="2143" spans="1:10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</row>
    <row r="2144" spans="1:10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</row>
    <row r="2145" spans="1:10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</row>
    <row r="2146" spans="1:10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</row>
    <row r="2147" spans="1:10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</row>
    <row r="2148" spans="1:10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</row>
    <row r="2149" spans="1:10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</row>
    <row r="2150" spans="1:10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</row>
    <row r="2151" spans="1:10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</row>
    <row r="2152" spans="1:10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</row>
    <row r="2153" spans="1:10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</row>
    <row r="2154" spans="1:10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</row>
    <row r="2155" spans="1:10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</row>
    <row r="2156" spans="1:10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</row>
    <row r="2157" spans="1:10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</row>
    <row r="2158" spans="1:10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</row>
    <row r="2159" spans="1:10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</row>
    <row r="2160" spans="1:10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</row>
    <row r="2161" spans="1:10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</row>
    <row r="2162" spans="1:10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</row>
    <row r="2163" spans="1:10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</row>
    <row r="2164" spans="1:10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</row>
    <row r="2165" spans="1:10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</row>
    <row r="2166" spans="1:10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</row>
    <row r="2167" spans="1:10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</row>
    <row r="2168" spans="1:10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</row>
    <row r="2169" spans="1:10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</row>
    <row r="2170" spans="1:10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</row>
    <row r="2171" spans="1:10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</row>
    <row r="2172" spans="1:10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</row>
    <row r="2173" spans="1:10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</row>
    <row r="2174" spans="1:10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</row>
    <row r="2175" spans="1:10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</row>
    <row r="2176" spans="1:10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</row>
    <row r="2177" spans="1:10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</row>
    <row r="2178" spans="1:10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</row>
    <row r="2179" spans="1:10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</row>
    <row r="2180" spans="1:10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</row>
    <row r="2181" spans="1:10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</row>
    <row r="2182" spans="1:10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</row>
    <row r="2183" spans="1:10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</row>
    <row r="2184" spans="1:10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</row>
    <row r="2185" spans="1:10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</row>
    <row r="2186" spans="1:10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</row>
    <row r="2187" spans="1:10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</row>
    <row r="2188" spans="1:10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</row>
    <row r="2189" spans="1:10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</row>
    <row r="2190" spans="1:10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</row>
    <row r="2191" spans="1:10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</row>
    <row r="2192" spans="1:10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</row>
    <row r="2193" spans="1:10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</row>
    <row r="2194" spans="1:10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</row>
    <row r="2195" spans="1:10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</row>
    <row r="2196" spans="1:10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</row>
    <row r="2197" spans="1:10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</row>
    <row r="2198" spans="1:10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</row>
    <row r="2199" spans="1:10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</row>
    <row r="2200" spans="1:10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</row>
    <row r="2201" spans="1:10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</row>
    <row r="2202" spans="1:10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</row>
    <row r="2203" spans="1:10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</row>
    <row r="2204" spans="1:10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</row>
    <row r="2205" spans="1:10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</row>
    <row r="2206" spans="1:10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</row>
    <row r="2207" spans="1:10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</row>
    <row r="2208" spans="1:10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</row>
    <row r="2209" spans="1:10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</row>
    <row r="2210" spans="1:10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</row>
    <row r="2211" spans="1:10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</row>
    <row r="2212" spans="1:10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</row>
    <row r="2213" spans="1:10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</row>
    <row r="2214" spans="1:10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</row>
    <row r="2215" spans="1:10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</row>
    <row r="2216" spans="1:10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</row>
    <row r="2217" spans="1:10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</row>
    <row r="2218" spans="1:10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</row>
    <row r="2219" spans="1:10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</row>
    <row r="2220" spans="1:10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</row>
    <row r="2221" spans="1:10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</row>
    <row r="2222" spans="1:10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</row>
    <row r="2223" spans="1:10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</row>
    <row r="2224" spans="1:10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</row>
    <row r="2225" spans="1:10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</row>
    <row r="2226" spans="1:10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</row>
    <row r="2227" spans="1:10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</row>
    <row r="2228" spans="1:10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</row>
    <row r="2229" spans="1:10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</row>
    <row r="2230" spans="1:10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</row>
    <row r="2231" spans="1:10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</row>
    <row r="2232" spans="1:10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</row>
    <row r="2233" spans="1:10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</row>
    <row r="2234" spans="1:10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</row>
    <row r="2235" spans="1:10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</row>
    <row r="2236" spans="1:10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</row>
    <row r="2237" spans="1:10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</row>
    <row r="2238" spans="1:10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</row>
    <row r="2239" spans="1:10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</row>
    <row r="2240" spans="1:10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</row>
    <row r="2241" spans="1:10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</row>
    <row r="2242" spans="1:10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</row>
    <row r="2243" spans="1:10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</row>
    <row r="2244" spans="1:10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</row>
    <row r="2245" spans="1:10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</row>
    <row r="2246" spans="1:10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</row>
    <row r="2247" spans="1:10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</row>
    <row r="2248" spans="1:10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</row>
    <row r="2249" spans="1:10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</row>
    <row r="2250" spans="1:10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</row>
    <row r="2251" spans="1:10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</row>
    <row r="2252" spans="1:10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</row>
    <row r="2253" spans="1:10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</row>
    <row r="2254" spans="1:10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</row>
    <row r="2255" spans="1:10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</row>
    <row r="2256" spans="1:10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</row>
    <row r="2257" spans="1:10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</row>
    <row r="2258" spans="1:10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</row>
    <row r="2259" spans="1:10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</row>
    <row r="2260" spans="1:10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</row>
    <row r="2261" spans="1:10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</row>
    <row r="2262" spans="1:10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</row>
    <row r="2263" spans="1:10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</row>
    <row r="2264" spans="1:10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</row>
    <row r="2265" spans="1:10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</row>
    <row r="2266" spans="1:10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</row>
    <row r="2267" spans="1:10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</row>
    <row r="2268" spans="1:10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</row>
    <row r="2269" spans="1:10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</row>
    <row r="2270" spans="1:10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</row>
    <row r="2271" spans="1:10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</row>
    <row r="2272" spans="1:10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</row>
    <row r="2273" spans="1:10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</row>
    <row r="2274" spans="1:10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</row>
    <row r="2275" spans="1:10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</row>
    <row r="2276" spans="1:10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</row>
    <row r="2277" spans="1:10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</row>
    <row r="2278" spans="1:10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</row>
    <row r="2279" spans="1:10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</row>
    <row r="2280" spans="1:10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</row>
    <row r="2281" spans="1:10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</row>
    <row r="2282" spans="1:10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</row>
    <row r="2283" spans="1:10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</row>
    <row r="2284" spans="1:10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</row>
    <row r="2285" spans="1:10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</row>
    <row r="2286" spans="1:10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</row>
    <row r="2287" spans="1:10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</row>
    <row r="2288" spans="1:10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</row>
    <row r="2289" spans="1:10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</row>
    <row r="2290" spans="1:10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</row>
    <row r="2291" spans="1:10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</row>
    <row r="2292" spans="1:10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</row>
    <row r="2293" spans="1:10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</row>
    <row r="2294" spans="1:10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</row>
    <row r="2295" spans="1:10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</row>
    <row r="2296" spans="1:10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</row>
    <row r="2297" spans="1:10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</row>
    <row r="2298" spans="1:10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</row>
    <row r="2299" spans="1:10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</row>
    <row r="2300" spans="1:10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</row>
    <row r="2301" spans="1:10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</row>
    <row r="2302" spans="1:10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</row>
    <row r="2303" spans="1:10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</row>
    <row r="2304" spans="1:10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</row>
    <row r="2305" spans="1:10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</row>
    <row r="2306" spans="1:10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</row>
    <row r="2307" spans="1:10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</row>
    <row r="2308" spans="1:10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</row>
    <row r="2309" spans="1:10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</row>
    <row r="2310" spans="1:10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</row>
    <row r="2311" spans="1:10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</row>
    <row r="2312" spans="1:10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</row>
    <row r="2313" spans="1:10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</row>
    <row r="2314" spans="1:10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</row>
    <row r="2315" spans="1:10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</row>
    <row r="2316" spans="1:10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</row>
    <row r="2317" spans="1:10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</row>
    <row r="2318" spans="1:10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</row>
    <row r="2319" spans="1:10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</row>
    <row r="2320" spans="1:10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</row>
    <row r="2321" spans="1:10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</row>
    <row r="2322" spans="1:10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</row>
    <row r="2323" spans="1:10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</row>
    <row r="2324" spans="1:10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</row>
    <row r="2325" spans="1:10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</row>
    <row r="2326" spans="1:10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</row>
    <row r="2327" spans="1:10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</row>
    <row r="2328" spans="1:10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</row>
    <row r="2329" spans="1:10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</row>
    <row r="2330" spans="1:10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</row>
    <row r="2331" spans="1:10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</row>
    <row r="2332" spans="1:10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</row>
    <row r="2333" spans="1:10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</row>
    <row r="2334" spans="1:10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</row>
    <row r="2335" spans="1:10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</row>
    <row r="2336" spans="1:10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</row>
    <row r="2337" spans="1:10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</row>
    <row r="2338" spans="1:10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</row>
    <row r="2339" spans="1:10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</row>
    <row r="2340" spans="1:10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</row>
    <row r="2341" spans="1:10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</row>
    <row r="2342" spans="1:10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</row>
    <row r="2343" spans="1:10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</row>
    <row r="2344" spans="1:10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</row>
    <row r="2345" spans="1:10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</row>
    <row r="2346" spans="1:10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</row>
    <row r="2347" spans="1:10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</row>
    <row r="2348" spans="1:10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</row>
    <row r="2349" spans="1:10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</row>
    <row r="2350" spans="1:10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</row>
    <row r="2351" spans="1:10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</row>
    <row r="2352" spans="1:10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</row>
    <row r="2353" spans="1:10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</row>
    <row r="2354" spans="1:10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</row>
    <row r="2355" spans="1:10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</row>
    <row r="2356" spans="1:10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</row>
    <row r="2357" spans="1:10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</row>
    <row r="2358" spans="1:10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</row>
    <row r="2359" spans="1:10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</row>
    <row r="2360" spans="1:10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</row>
    <row r="2361" spans="1:10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</row>
    <row r="2362" spans="1:10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</row>
    <row r="2363" spans="1:10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</row>
    <row r="2364" spans="1:10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</row>
    <row r="2365" spans="1:10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</row>
    <row r="2366" spans="1:10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</row>
    <row r="2367" spans="1:10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</row>
    <row r="2368" spans="1:10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</row>
    <row r="2369" spans="1:10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</row>
    <row r="2370" spans="1:10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</row>
    <row r="2371" spans="1:10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</row>
    <row r="2372" spans="1:10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</row>
    <row r="2373" spans="1:10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</row>
    <row r="2374" spans="1:10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</row>
    <row r="2375" spans="1:10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</row>
    <row r="2376" spans="1:10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</row>
    <row r="2377" spans="1:10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</row>
    <row r="2378" spans="1:10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</row>
    <row r="2379" spans="1:10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</row>
    <row r="2380" spans="1:10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</row>
    <row r="2381" spans="1:10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</row>
    <row r="2382" spans="1:10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</row>
    <row r="2383" spans="1:10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</row>
    <row r="2384" spans="1:10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</row>
    <row r="2385" spans="1:10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</row>
    <row r="2386" spans="1:10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</row>
    <row r="2387" spans="1:10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</row>
    <row r="2388" spans="1:10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</row>
    <row r="2389" spans="1:10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</row>
    <row r="2390" spans="1:10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</row>
    <row r="2391" spans="1:10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</row>
    <row r="2392" spans="1:10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</row>
    <row r="2393" spans="1:10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</row>
    <row r="2394" spans="1:10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</row>
    <row r="2395" spans="1:10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</row>
    <row r="2396" spans="1:10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</row>
    <row r="2397" spans="1:10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</row>
    <row r="2398" spans="1:10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</row>
    <row r="2399" spans="1:10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</row>
    <row r="2400" spans="1:10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</row>
    <row r="2401" spans="1:10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</row>
    <row r="2402" spans="1:10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</row>
    <row r="2403" spans="1:10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</row>
    <row r="2404" spans="1:10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</row>
    <row r="2405" spans="1:10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</row>
    <row r="2406" spans="1:10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</row>
    <row r="2407" spans="1:10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</row>
    <row r="2408" spans="1:10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</row>
    <row r="2409" spans="1:10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</row>
    <row r="2410" spans="1:10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</row>
    <row r="2411" spans="1:10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</row>
    <row r="2412" spans="1:10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</row>
    <row r="2413" spans="1:10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</row>
    <row r="2414" spans="1:10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</row>
    <row r="2415" spans="1:10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</row>
    <row r="2416" spans="1:10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</row>
    <row r="2417" spans="1:10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</row>
    <row r="2418" spans="1:10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</row>
    <row r="2419" spans="1:10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</row>
    <row r="2420" spans="1:10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</row>
    <row r="2421" spans="1:10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</row>
    <row r="2422" spans="1:10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</row>
    <row r="2423" spans="1:10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</row>
    <row r="2424" spans="1:10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</row>
    <row r="2425" spans="1:10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</row>
    <row r="2426" spans="1:10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</row>
    <row r="2427" spans="1:10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</row>
    <row r="2428" spans="1:10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</row>
    <row r="2429" spans="1:10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</row>
    <row r="2430" spans="1:10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</row>
    <row r="2431" spans="1:10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</row>
    <row r="2432" spans="1:10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</row>
    <row r="2433" spans="1:10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</row>
    <row r="2434" spans="1:10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</row>
    <row r="2435" spans="1:10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</row>
    <row r="2436" spans="1:10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</row>
    <row r="2437" spans="1:10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</row>
    <row r="2438" spans="1:10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</row>
    <row r="2439" spans="1:10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</row>
    <row r="2440" spans="1:10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</row>
    <row r="2441" spans="1:10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</row>
    <row r="2442" spans="1:10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</row>
    <row r="2443" spans="1:10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</row>
    <row r="2444" spans="1:10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</row>
    <row r="2445" spans="1:10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</row>
    <row r="2446" spans="1:10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</row>
    <row r="2447" spans="1:10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</row>
    <row r="2448" spans="1:10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</row>
    <row r="2449" spans="1:10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</row>
    <row r="2450" spans="1:10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</row>
    <row r="2451" spans="1:10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</row>
    <row r="2452" spans="1:10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</row>
    <row r="2453" spans="1:10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</row>
    <row r="2454" spans="1:10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</row>
    <row r="2455" spans="1:10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</row>
    <row r="2456" spans="1:10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</row>
    <row r="2457" spans="1:10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</row>
    <row r="2458" spans="1:10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</row>
    <row r="2459" spans="1:10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</row>
    <row r="2460" spans="1:10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</row>
    <row r="2461" spans="1:10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</row>
    <row r="2462" spans="1:10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</row>
    <row r="2463" spans="1:10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</row>
    <row r="2464" spans="1:10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</row>
    <row r="2465" spans="1:10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</row>
    <row r="2466" spans="1:10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</row>
    <row r="2467" spans="1:10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</row>
    <row r="2468" spans="1:10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</row>
    <row r="2469" spans="1:10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</row>
    <row r="2470" spans="1:10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</row>
    <row r="2471" spans="1:10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</row>
    <row r="2472" spans="1:10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</row>
    <row r="2473" spans="1:10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</row>
    <row r="2474" spans="1:10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</row>
    <row r="2475" spans="1:10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</row>
    <row r="2476" spans="1:10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</row>
    <row r="2477" spans="1:10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</row>
    <row r="2478" spans="1:10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</row>
    <row r="2479" spans="1:10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</row>
    <row r="2480" spans="1:10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</row>
    <row r="2481" spans="1:10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</row>
    <row r="2482" spans="1:10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</row>
    <row r="2483" spans="1:10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</row>
    <row r="2484" spans="1:10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</row>
    <row r="2485" spans="1:10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</row>
    <row r="2486" spans="1:10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</row>
    <row r="2487" spans="1:10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</row>
    <row r="2488" spans="1:10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</row>
    <row r="2489" spans="1:10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</row>
    <row r="2490" spans="1:10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</row>
    <row r="2491" spans="1:10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</row>
    <row r="2492" spans="1:10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</row>
    <row r="2493" spans="1:10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</row>
    <row r="2494" spans="1:10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</row>
    <row r="2495" spans="1:10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</row>
    <row r="2496" spans="1:10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</row>
    <row r="2497" spans="1:10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</row>
    <row r="2498" spans="1:10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</row>
    <row r="2499" spans="1:10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</row>
    <row r="2500" spans="1:10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</row>
    <row r="2501" spans="1:10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</row>
    <row r="2502" spans="1:10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</row>
    <row r="2503" spans="1:10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</row>
    <row r="2504" spans="1:10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</row>
    <row r="2505" spans="1:10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</row>
    <row r="2506" spans="1:10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</row>
    <row r="2507" spans="1:10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</row>
    <row r="2508" spans="1:10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</row>
    <row r="2509" spans="1:10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</row>
    <row r="2510" spans="1:10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</row>
    <row r="2511" spans="1:10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</row>
    <row r="2512" spans="1:10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</row>
    <row r="2513" spans="1:10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</row>
    <row r="2514" spans="1:10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</row>
    <row r="2515" spans="1:10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</row>
    <row r="2516" spans="1:10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</row>
    <row r="2517" spans="1:10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</row>
    <row r="2518" spans="1:10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</row>
    <row r="2519" spans="1:10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</row>
    <row r="2520" spans="1:10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</row>
    <row r="2521" spans="1:10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</row>
    <row r="2522" spans="1:10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</row>
    <row r="2523" spans="1:10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</row>
    <row r="2524" spans="1:10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</row>
    <row r="2525" spans="1:10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</row>
    <row r="2526" spans="1:10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</row>
    <row r="2527" spans="1:10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</row>
    <row r="2528" spans="1:10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</row>
    <row r="2529" spans="1:10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</row>
    <row r="2530" spans="1:10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</row>
    <row r="2531" spans="1:10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</row>
    <row r="2532" spans="1:10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</row>
    <row r="2533" spans="1:10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</row>
    <row r="2534" spans="1:10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</row>
    <row r="2535" spans="1:10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</row>
    <row r="2536" spans="1:10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</row>
    <row r="2537" spans="1:10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</row>
    <row r="2538" spans="1:10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</row>
    <row r="2539" spans="1:10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</row>
    <row r="2540" spans="1:10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</row>
    <row r="2541" spans="1:10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</row>
    <row r="2542" spans="1:10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</row>
    <row r="2543" spans="1:10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</row>
    <row r="2544" spans="1:10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</row>
    <row r="2545" spans="1:10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</row>
    <row r="2546" spans="1:10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</row>
    <row r="2547" spans="1:10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</row>
    <row r="2548" spans="1:10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</row>
    <row r="2549" spans="1:10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</row>
    <row r="2550" spans="1:10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</row>
    <row r="2551" spans="1:10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</row>
    <row r="2552" spans="1:10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</row>
    <row r="2553" spans="1:10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</row>
    <row r="2554" spans="1:10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</row>
    <row r="2555" spans="1:10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</row>
    <row r="2556" spans="1:10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</row>
    <row r="2557" spans="1:10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</row>
    <row r="2558" spans="1:10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</row>
    <row r="2559" spans="1:10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</row>
    <row r="2560" spans="1:10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</row>
    <row r="2561" spans="1:10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</row>
    <row r="2562" spans="1:10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</row>
    <row r="2563" spans="1:10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</row>
    <row r="2564" spans="1:10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</row>
    <row r="2565" spans="1:10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</row>
    <row r="2566" spans="1:10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</row>
    <row r="2567" spans="1:10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</row>
    <row r="2568" spans="1:10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</row>
    <row r="2569" spans="1:10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</row>
    <row r="2570" spans="1:10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</row>
    <row r="2571" spans="1:10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</row>
    <row r="2572" spans="1:10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</row>
    <row r="2573" spans="1:10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</row>
    <row r="2574" spans="1:10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</row>
    <row r="2575" spans="1:10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</row>
    <row r="2576" spans="1:10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</row>
    <row r="2577" spans="1:10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</row>
    <row r="2578" spans="1:10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</row>
    <row r="2579" spans="1:10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</row>
    <row r="2580" spans="1:10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</row>
    <row r="2581" spans="1:10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</row>
    <row r="2582" spans="1:10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</row>
    <row r="2583" spans="1:10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</row>
    <row r="2584" spans="1:10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</row>
    <row r="2585" spans="1:10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</row>
    <row r="2586" spans="1:10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</row>
    <row r="2587" spans="1:10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</row>
    <row r="2588" spans="1:10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</row>
    <row r="2589" spans="1:10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</row>
    <row r="2590" spans="1:10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</row>
    <row r="2591" spans="1:10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</row>
    <row r="2592" spans="1:10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</row>
    <row r="2593" spans="1:10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</row>
    <row r="2594" spans="1:10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</row>
    <row r="2595" spans="1:10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</row>
    <row r="2596" spans="1:10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</row>
    <row r="2597" spans="1:10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</row>
    <row r="2598" spans="1:10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</row>
    <row r="2599" spans="1:10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</row>
    <row r="2600" spans="1:10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</row>
    <row r="2601" spans="1:10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</row>
    <row r="2602" spans="1:10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</row>
    <row r="2603" spans="1:10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</row>
    <row r="2604" spans="1:10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</row>
    <row r="2605" spans="1:10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</row>
    <row r="2606" spans="1:10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</row>
    <row r="2607" spans="1:10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</row>
    <row r="2608" spans="1:10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</row>
    <row r="2609" spans="1:10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</row>
    <row r="2610" spans="1:10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</row>
    <row r="2611" spans="1:10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</row>
    <row r="2612" spans="1:10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</row>
    <row r="2613" spans="1:10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</row>
    <row r="2614" spans="1:10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</row>
    <row r="2615" spans="1:10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</row>
    <row r="2616" spans="1:10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</row>
    <row r="2617" spans="1:10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</row>
    <row r="2618" spans="1:10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</row>
    <row r="2619" spans="1:10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</row>
    <row r="2620" spans="1:10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</row>
    <row r="2621" spans="1:10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</row>
    <row r="2622" spans="1:10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</row>
    <row r="2623" spans="1:10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</row>
    <row r="2624" spans="1:10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</row>
    <row r="2625" spans="1:10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</row>
    <row r="2626" spans="1:10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</row>
    <row r="2627" spans="1:10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</row>
    <row r="2628" spans="1:10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</row>
    <row r="2629" spans="1:10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</row>
    <row r="2630" spans="1:10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</row>
    <row r="2631" spans="1:10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</row>
    <row r="2632" spans="1:10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</row>
    <row r="2633" spans="1:10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</row>
    <row r="2634" spans="1:10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</row>
    <row r="2635" spans="1:10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</row>
    <row r="2636" spans="1:10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</row>
    <row r="2637" spans="1:10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</row>
    <row r="2638" spans="1:10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</row>
    <row r="2639" spans="1:10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</row>
    <row r="2640" spans="1:10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</row>
    <row r="2641" spans="1:10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</row>
    <row r="2642" spans="1:10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</row>
    <row r="2643" spans="1:10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</row>
    <row r="2644" spans="1:10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</row>
    <row r="2645" spans="1:10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</row>
    <row r="2646" spans="1:10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</row>
    <row r="2647" spans="1:10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</row>
    <row r="2648" spans="1:10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</row>
    <row r="2649" spans="1:10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</row>
    <row r="2650" spans="1:10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</row>
    <row r="2651" spans="1:10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</row>
    <row r="2652" spans="1:10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</row>
    <row r="2653" spans="1:10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</row>
    <row r="2654" spans="1:10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</row>
    <row r="2655" spans="1:10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</row>
    <row r="2656" spans="1:10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</row>
    <row r="2657" spans="1:10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</row>
    <row r="2658" spans="1:10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</row>
    <row r="2659" spans="1:10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</row>
    <row r="2660" spans="1:10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</row>
    <row r="2661" spans="1:10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</row>
    <row r="2662" spans="1:10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</row>
    <row r="2663" spans="1:10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</row>
    <row r="2664" spans="1:10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  <row r="3572" spans="1:10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</row>
    <row r="3573" spans="1:10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</row>
    <row r="3574" spans="1:10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</row>
    <row r="3575" spans="1:10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</row>
    <row r="3576" spans="1:10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</row>
    <row r="3577" spans="1:10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</row>
    <row r="3578" spans="1:10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</row>
    <row r="3579" spans="1:10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</row>
    <row r="3580" spans="1:10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</row>
    <row r="3581" spans="1:10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</row>
    <row r="3582" spans="1:10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</row>
    <row r="3583" spans="1:10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</row>
    <row r="3584" spans="1:10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</row>
    <row r="3585" spans="1:10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</row>
    <row r="3586" spans="1:10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</row>
    <row r="3587" spans="1:10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</row>
    <row r="3588" spans="1:10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</row>
    <row r="3589" spans="1:10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</row>
    <row r="3590" spans="1:10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</row>
    <row r="3591" spans="1:10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</row>
    <row r="3592" spans="1:10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</row>
    <row r="3593" spans="1:10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</row>
    <row r="3594" spans="1:10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</row>
    <row r="3595" spans="1:10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</row>
    <row r="3596" spans="1:10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</row>
    <row r="3597" spans="1:10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</row>
    <row r="3598" spans="1:10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</row>
    <row r="3599" spans="1:10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</row>
    <row r="3600" spans="1:10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</row>
    <row r="3601" spans="1:10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</row>
    <row r="3602" spans="1:10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</row>
    <row r="3603" spans="1:10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</row>
    <row r="3604" spans="1:10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</row>
    <row r="3605" spans="1:10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</row>
    <row r="3606" spans="1:10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</row>
    <row r="3607" spans="1:10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</row>
    <row r="3608" spans="1:10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</row>
    <row r="3609" spans="1:10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</row>
    <row r="3610" spans="1:10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</row>
    <row r="3611" spans="1:10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</row>
    <row r="3612" spans="1:10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</row>
    <row r="3613" spans="1:10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</row>
    <row r="3614" spans="1:10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</row>
    <row r="3615" spans="1:10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</row>
    <row r="3616" spans="1:10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</row>
    <row r="3617" spans="1:10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</row>
    <row r="3618" spans="1:10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</row>
    <row r="3619" spans="1:10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</row>
    <row r="3620" spans="1:10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</row>
    <row r="3621" spans="1:10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</row>
    <row r="3622" spans="1:10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</row>
    <row r="3623" spans="1:10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</row>
    <row r="3624" spans="1:10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</row>
    <row r="3625" spans="1:10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</row>
    <row r="3626" spans="1:10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</row>
    <row r="3627" spans="1:10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</row>
    <row r="3628" spans="1:10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</row>
    <row r="3629" spans="1:10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</row>
    <row r="3630" spans="1:10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</row>
    <row r="3631" spans="1:10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</row>
    <row r="3632" spans="1:10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</row>
    <row r="3633" spans="1:10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</row>
    <row r="3634" spans="1:10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</row>
    <row r="3635" spans="1:10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</row>
    <row r="3636" spans="1:10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</row>
    <row r="3637" spans="1:10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</row>
    <row r="3638" spans="1:10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</row>
    <row r="3639" spans="1:10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</row>
    <row r="3640" spans="1:10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</row>
    <row r="3641" spans="1:10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</row>
    <row r="3642" spans="1:10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</row>
    <row r="3643" spans="1:10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</row>
    <row r="3644" spans="1:10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</row>
    <row r="3645" spans="1:10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</row>
    <row r="3646" spans="1:10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</row>
    <row r="3647" spans="1:10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</row>
    <row r="3648" spans="1:10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</row>
    <row r="3649" spans="1:10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</row>
    <row r="3650" spans="1:10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</row>
    <row r="3651" spans="1:10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</row>
    <row r="3652" spans="1:10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</row>
    <row r="3653" spans="1:10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</row>
    <row r="3654" spans="1:10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</row>
    <row r="3655" spans="1:10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</row>
    <row r="3656" spans="1:10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</row>
    <row r="3657" spans="1:10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</row>
    <row r="3658" spans="1:10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</row>
    <row r="3659" spans="1:10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</row>
    <row r="3660" spans="1:10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</row>
    <row r="3661" spans="1:10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</row>
    <row r="3662" spans="1:10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</row>
    <row r="3663" spans="1:10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</row>
    <row r="3664" spans="1:10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</row>
    <row r="3665" spans="1:10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</row>
    <row r="3666" spans="1:10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</row>
    <row r="3667" spans="1:10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</row>
    <row r="3668" spans="1:10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</row>
    <row r="3669" spans="1:10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</row>
    <row r="3670" spans="1:10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</row>
    <row r="3671" spans="1:10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</row>
    <row r="3672" spans="1:10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</row>
    <row r="3673" spans="1:10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</row>
    <row r="3674" spans="1:10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</row>
    <row r="3675" spans="1:10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</row>
    <row r="3676" spans="1:10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</row>
    <row r="3677" spans="1:10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</row>
    <row r="3678" spans="1:10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</row>
    <row r="3679" spans="1:10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</row>
    <row r="3680" spans="1:10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</row>
    <row r="3681" spans="1:10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</row>
    <row r="3682" spans="1:10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</row>
    <row r="3683" spans="1:10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</row>
    <row r="3684" spans="1:10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</row>
    <row r="3685" spans="1:10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</row>
    <row r="3686" spans="1:10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</row>
    <row r="3687" spans="1:10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</row>
    <row r="3688" spans="1:10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</row>
    <row r="3689" spans="1:10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</row>
    <row r="3690" spans="1:10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</row>
    <row r="3691" spans="1:10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</row>
    <row r="3692" spans="1:10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</row>
    <row r="3693" spans="1:10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</row>
    <row r="3694" spans="1:10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</row>
    <row r="3695" spans="1:10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</row>
    <row r="3696" spans="1:10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</row>
    <row r="3697" spans="1:10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</row>
    <row r="3698" spans="1:10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</row>
    <row r="3699" spans="1:10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</row>
    <row r="3700" spans="1:10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</row>
    <row r="3701" spans="1:10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</row>
    <row r="3702" spans="1:10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</row>
    <row r="3703" spans="1:10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</row>
    <row r="3704" spans="1:10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</row>
    <row r="3705" spans="1:10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</row>
    <row r="3706" spans="1:10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</row>
    <row r="3707" spans="1:10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</row>
    <row r="3708" spans="1:10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</row>
    <row r="3709" spans="1:10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</row>
    <row r="3710" spans="1:10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</row>
    <row r="3711" spans="1:10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</row>
    <row r="3712" spans="1:10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</row>
    <row r="3713" spans="1:10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</row>
    <row r="3714" spans="1:10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</row>
    <row r="3715" spans="1:10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</row>
    <row r="3716" spans="1:10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</row>
    <row r="3717" spans="1:10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</row>
    <row r="3718" spans="1:10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</row>
    <row r="3719" spans="1:10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</row>
    <row r="3720" spans="1:10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</row>
    <row r="3721" spans="1:10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</row>
    <row r="3722" spans="1:10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</row>
    <row r="3723" spans="1:10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</row>
    <row r="3724" spans="1:10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</row>
    <row r="3725" spans="1:10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</row>
    <row r="3726" spans="1:10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</row>
    <row r="3727" spans="1:10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</row>
    <row r="3728" spans="1:10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</row>
    <row r="3729" spans="1:10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</row>
    <row r="3730" spans="1:10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</row>
    <row r="3731" spans="1:10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</row>
    <row r="3732" spans="1:10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</row>
    <row r="3733" spans="1:10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</row>
    <row r="3734" spans="1:10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</row>
    <row r="3735" spans="1:10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</row>
    <row r="3736" spans="1:10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</row>
    <row r="3737" spans="1:10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</row>
    <row r="3738" spans="1:10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</row>
    <row r="3739" spans="1:10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</row>
    <row r="3740" spans="1:10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</row>
    <row r="3741" spans="1:10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</row>
    <row r="3742" spans="1:10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</row>
    <row r="3743" spans="1:10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</row>
    <row r="3744" spans="1:10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</row>
    <row r="3745" spans="1:10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</row>
    <row r="3746" spans="1:10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</row>
    <row r="3747" spans="1:10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</row>
    <row r="3748" spans="1:10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</row>
    <row r="3749" spans="1:10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</row>
    <row r="3750" spans="1:10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</row>
    <row r="3751" spans="1:10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</row>
    <row r="3752" spans="1:10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</row>
    <row r="3753" spans="1:10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</row>
    <row r="3754" spans="1:10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</row>
    <row r="3755" spans="1:10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</row>
    <row r="3756" spans="1:10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</row>
    <row r="3757" spans="1:10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</row>
    <row r="3758" spans="1:10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</row>
    <row r="3759" spans="1:10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</row>
    <row r="3760" spans="1:10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</row>
    <row r="3761" spans="1:10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</row>
    <row r="3762" spans="1:10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</row>
    <row r="3763" spans="1:10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</row>
    <row r="3764" spans="1:10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</row>
    <row r="3765" spans="1:10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</row>
    <row r="3766" spans="1:10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</row>
    <row r="3767" spans="1:10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</row>
    <row r="3768" spans="1:10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</row>
    <row r="3769" spans="1:10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</row>
    <row r="3770" spans="1:10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</row>
    <row r="3771" spans="1:10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</row>
    <row r="3772" spans="1:10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</row>
    <row r="3773" spans="1:10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</row>
    <row r="3774" spans="1:10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</row>
    <row r="3775" spans="1:10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</row>
    <row r="3776" spans="1:10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</row>
    <row r="3777" spans="1:10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</row>
    <row r="3778" spans="1:10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</row>
    <row r="3779" spans="1:10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</row>
    <row r="3780" spans="1:10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</row>
    <row r="3781" spans="1:10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</row>
    <row r="3782" spans="1:10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</row>
    <row r="3783" spans="1:10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</row>
    <row r="3784" spans="1:10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</row>
    <row r="3785" spans="1:10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</row>
    <row r="3786" spans="1:10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</row>
    <row r="3787" spans="1:10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</row>
    <row r="3788" spans="1:10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</row>
    <row r="3789" spans="1:10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</row>
    <row r="3790" spans="1:10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</row>
    <row r="3791" spans="1:10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</row>
    <row r="3792" spans="1:10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</row>
    <row r="3793" spans="1:10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</row>
    <row r="3794" spans="1:10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</row>
    <row r="3795" spans="1:10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</row>
    <row r="3796" spans="1:10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</row>
    <row r="3797" spans="1:10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</row>
    <row r="3798" spans="1:10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</row>
    <row r="3799" spans="1:10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</row>
    <row r="3800" spans="1:10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</row>
    <row r="3801" spans="1:10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</row>
    <row r="3802" spans="1:10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</row>
    <row r="3803" spans="1:10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</row>
    <row r="3804" spans="1:10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</row>
    <row r="3805" spans="1:10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</row>
    <row r="3806" spans="1:10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</row>
    <row r="3807" spans="1:10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</row>
    <row r="3808" spans="1:10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</row>
    <row r="3809" spans="1:10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</row>
    <row r="3810" spans="1:10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</row>
    <row r="3811" spans="1:10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</row>
    <row r="3812" spans="1:10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</row>
    <row r="3813" spans="1:10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</row>
    <row r="3814" spans="1:10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</row>
    <row r="3815" spans="1:10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</row>
    <row r="3816" spans="1:10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</row>
    <row r="3817" spans="1:10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</row>
    <row r="3818" spans="1:10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</row>
    <row r="3819" spans="1:10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</row>
    <row r="3820" spans="1:10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</row>
    <row r="3821" spans="1:10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</row>
    <row r="3822" spans="1:10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</row>
    <row r="3823" spans="1:10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</row>
    <row r="3824" spans="1:10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</row>
    <row r="3825" spans="1:10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</row>
    <row r="3826" spans="1:10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</row>
    <row r="3827" spans="1:10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</row>
    <row r="3828" spans="1:10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</row>
    <row r="3829" spans="1:10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</row>
    <row r="3830" spans="1:10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</row>
    <row r="3831" spans="1:10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</row>
    <row r="3832" spans="1:10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</row>
    <row r="3833" spans="1:10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</row>
    <row r="3834" spans="1:10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</row>
    <row r="3835" spans="1:10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</row>
    <row r="3836" spans="1:10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</row>
    <row r="3837" spans="1:10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</row>
    <row r="3838" spans="1:10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</row>
    <row r="3839" spans="1:10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</row>
    <row r="3840" spans="1:10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</row>
    <row r="3841" spans="1:10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</row>
    <row r="3842" spans="1:10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</row>
    <row r="3843" spans="1:10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</row>
    <row r="3844" spans="1:10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</row>
    <row r="3845" spans="1:10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</row>
    <row r="3846" spans="1:10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</row>
    <row r="3847" spans="1:10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</row>
    <row r="3848" spans="1:10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</row>
    <row r="3849" spans="1:10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</row>
    <row r="3850" spans="1:10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</row>
    <row r="3851" spans="1:10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</row>
    <row r="3852" spans="1:10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</row>
    <row r="3853" spans="1:10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</row>
    <row r="3854" spans="1:10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</row>
    <row r="3855" spans="1:10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</row>
    <row r="3856" spans="1:10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</row>
    <row r="3857" spans="1:10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</row>
    <row r="3858" spans="1:10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</row>
    <row r="3859" spans="1:10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</row>
    <row r="3860" spans="1:10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</row>
    <row r="3861" spans="1:10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</row>
    <row r="3862" spans="1:10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</row>
    <row r="3863" spans="1:10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</row>
    <row r="3864" spans="1:10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</row>
    <row r="3865" spans="1:10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</row>
    <row r="3866" spans="1:10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</row>
    <row r="3867" spans="1:10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</row>
    <row r="3868" spans="1:10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</row>
    <row r="3869" spans="1:10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</row>
    <row r="3870" spans="1:10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</row>
    <row r="3871" spans="1:10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</row>
    <row r="3872" spans="1:10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</row>
    <row r="3873" spans="1:10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</row>
    <row r="3874" spans="1:10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</row>
    <row r="3875" spans="1:10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</row>
    <row r="3876" spans="1:10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</row>
    <row r="3877" spans="1:10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</row>
    <row r="3878" spans="1:10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</row>
    <row r="3879" spans="1:10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</row>
    <row r="3880" spans="1:10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</row>
    <row r="3881" spans="1:10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</row>
    <row r="3882" spans="1:10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</row>
    <row r="3883" spans="1:10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</row>
    <row r="3884" spans="1:10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</row>
    <row r="3885" spans="1:10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</row>
    <row r="3886" spans="1:10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</row>
    <row r="3887" spans="1:10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</row>
    <row r="3888" spans="1:10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</row>
    <row r="3889" spans="1:10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</row>
    <row r="3890" spans="1:10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</row>
    <row r="3891" spans="1:10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</row>
    <row r="3892" spans="1:10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</row>
    <row r="3893" spans="1:10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</row>
    <row r="3894" spans="1:10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</row>
    <row r="3895" spans="1:10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</row>
    <row r="3896" spans="1:10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</row>
    <row r="3897" spans="1:10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</row>
    <row r="3898" spans="1:10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</row>
    <row r="3899" spans="1:10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</row>
    <row r="3900" spans="1:10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</row>
    <row r="3901" spans="1:10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</row>
    <row r="3902" spans="1:10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</row>
    <row r="3903" spans="1:10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</row>
    <row r="3904" spans="1:10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</row>
    <row r="3905" spans="1:10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</row>
    <row r="3906" spans="1:10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</row>
    <row r="3907" spans="1:10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</row>
    <row r="3908" spans="1:10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</row>
    <row r="3909" spans="1:10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</row>
    <row r="3910" spans="1:10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</row>
    <row r="3911" spans="1:10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</row>
    <row r="3912" spans="1:10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</row>
    <row r="3913" spans="1:10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</row>
    <row r="3914" spans="1:10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</row>
    <row r="3915" spans="1:10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</row>
    <row r="3916" spans="1:10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</row>
    <row r="3917" spans="1:10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</row>
    <row r="3918" spans="1:10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</row>
    <row r="3919" spans="1:10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</row>
    <row r="3920" spans="1:10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</row>
    <row r="3921" spans="1:10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</row>
    <row r="3922" spans="1:10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</row>
    <row r="3923" spans="1:10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</row>
    <row r="3924" spans="1:10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</row>
    <row r="3925" spans="1:10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</row>
    <row r="3926" spans="1:10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</row>
    <row r="3927" spans="1:10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</row>
    <row r="3928" spans="1:10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</row>
    <row r="3929" spans="1:10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</row>
    <row r="3930" spans="1:10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</row>
    <row r="3931" spans="1:10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</row>
    <row r="3932" spans="1:10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</row>
    <row r="3933" spans="1:10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</row>
    <row r="3934" spans="1:10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</row>
    <row r="3935" spans="1:10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</row>
    <row r="3936" spans="1:10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</row>
    <row r="3937" spans="1:10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</row>
    <row r="3938" spans="1:10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</row>
    <row r="3939" spans="1:10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</row>
    <row r="3940" spans="1:10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</row>
    <row r="3941" spans="1:10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</row>
    <row r="3942" spans="1:10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</row>
    <row r="3943" spans="1:10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</row>
    <row r="3944" spans="1:10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</row>
    <row r="3945" spans="1:10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</row>
    <row r="3946" spans="1:10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</row>
    <row r="3947" spans="1:10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</row>
    <row r="3948" spans="1:10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</row>
    <row r="3949" spans="1:10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</row>
    <row r="3950" spans="1:10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</row>
    <row r="3951" spans="1:10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</row>
    <row r="3952" spans="1:10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</row>
    <row r="3953" spans="1:10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</row>
    <row r="3954" spans="1:10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</row>
    <row r="3955" spans="1:10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</row>
    <row r="3956" spans="1:10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</row>
    <row r="3957" spans="1:10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</row>
    <row r="3958" spans="1:10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</row>
    <row r="3959" spans="1:10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</row>
    <row r="3960" spans="1:10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</row>
    <row r="3961" spans="1:10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</row>
    <row r="3962" spans="1:10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</row>
    <row r="3963" spans="1:10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</row>
    <row r="3964" spans="1:10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</row>
    <row r="3965" spans="1:10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</row>
    <row r="3966" spans="1:10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</row>
    <row r="3967" spans="1:10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</row>
    <row r="3968" spans="1:10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</row>
    <row r="3969" spans="1:10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</row>
    <row r="3970" spans="1:10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</row>
    <row r="3971" spans="1:10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</row>
    <row r="3972" spans="1:10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</row>
    <row r="3973" spans="1:10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</row>
    <row r="3974" spans="1:10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</row>
    <row r="3975" spans="1:10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</row>
    <row r="3976" spans="1:10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</row>
    <row r="3977" spans="1:10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</row>
    <row r="3978" spans="1:10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</row>
    <row r="3979" spans="1:10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</row>
    <row r="3980" spans="1:10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</row>
    <row r="3981" spans="1:10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</row>
    <row r="3982" spans="1:10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</row>
    <row r="3983" spans="1:10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</row>
    <row r="3984" spans="1:10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</row>
    <row r="3985" spans="1:10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</row>
    <row r="3986" spans="1:10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</row>
    <row r="3987" spans="1:10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</row>
    <row r="3988" spans="1:10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</row>
    <row r="3989" spans="1:10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</row>
    <row r="3990" spans="1:10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</row>
    <row r="3991" spans="1:10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</row>
    <row r="3992" spans="1:10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</row>
    <row r="3993" spans="1:10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</row>
    <row r="3994" spans="1:10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</row>
    <row r="3995" spans="1:10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</row>
    <row r="3996" spans="1:10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</row>
    <row r="3997" spans="1:10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</row>
    <row r="3998" spans="1:10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</row>
    <row r="3999" spans="1:10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</row>
    <row r="4000" spans="1:10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</row>
    <row r="4001" spans="1:10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</row>
    <row r="4002" spans="1:10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</row>
    <row r="4003" spans="1:10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</row>
    <row r="4004" spans="1:10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</row>
    <row r="4005" spans="1:10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</row>
    <row r="4006" spans="1:10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</row>
    <row r="4007" spans="1:10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</row>
    <row r="4008" spans="1:10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</row>
    <row r="4009" spans="1:10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</row>
    <row r="4010" spans="1:10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</row>
    <row r="4011" spans="1:10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</row>
    <row r="4012" spans="1:10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</row>
    <row r="4013" spans="1:10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</row>
    <row r="4014" spans="1:10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</row>
    <row r="4015" spans="1:10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</row>
    <row r="4016" spans="1:10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</row>
    <row r="4017" spans="1:10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</row>
    <row r="4018" spans="1:10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</row>
    <row r="4019" spans="1:10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</row>
    <row r="4020" spans="1:10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</row>
    <row r="4021" spans="1:10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</row>
    <row r="4022" spans="1:10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</row>
    <row r="4023" spans="1:10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</row>
    <row r="4024" spans="1:10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</row>
    <row r="4025" spans="1:10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</row>
    <row r="4026" spans="1:10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</row>
    <row r="4027" spans="1:10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</row>
    <row r="4028" spans="1:10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</row>
    <row r="4029" spans="1:10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</row>
    <row r="4030" spans="1:10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</row>
    <row r="4031" spans="1:10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</row>
    <row r="4032" spans="1:10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</row>
    <row r="4033" spans="1:10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</row>
    <row r="4034" spans="1:10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</row>
    <row r="4035" spans="1:10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</row>
    <row r="4036" spans="1:10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</row>
    <row r="4037" spans="1:10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</row>
    <row r="4038" spans="1:10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</row>
    <row r="4039" spans="1:10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</row>
    <row r="4040" spans="1:10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</row>
    <row r="4041" spans="1:10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</row>
    <row r="4042" spans="1:10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</row>
    <row r="4043" spans="1:10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</row>
    <row r="4044" spans="1:10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</row>
    <row r="4045" spans="1:10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</row>
    <row r="4046" spans="1:10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</row>
    <row r="4047" spans="1:10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</row>
    <row r="4048" spans="1:10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</row>
    <row r="4049" spans="1:10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</row>
    <row r="4050" spans="1:10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</row>
    <row r="4051" spans="1:10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</row>
    <row r="4052" spans="1:10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</row>
    <row r="4053" spans="1:10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</row>
    <row r="4054" spans="1:10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</row>
    <row r="4055" spans="1:10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</row>
    <row r="4056" spans="1:10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</row>
    <row r="4057" spans="1:10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</row>
    <row r="4058" spans="1:10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</row>
    <row r="4059" spans="1:10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</row>
    <row r="4060" spans="1:10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</row>
    <row r="4061" spans="1:10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</row>
    <row r="4062" spans="1:10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</row>
    <row r="4063" spans="1:10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</row>
    <row r="4064" spans="1:10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</row>
    <row r="4065" spans="1:10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</row>
    <row r="4066" spans="1:10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</row>
    <row r="4067" spans="1:10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</row>
    <row r="4068" spans="1:10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</row>
    <row r="4069" spans="1:10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</row>
    <row r="4070" spans="1:10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</row>
    <row r="4071" spans="1:10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</row>
    <row r="4072" spans="1:10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</row>
    <row r="4073" spans="1:10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</row>
    <row r="4074" spans="1:10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</row>
    <row r="4075" spans="1:10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</row>
    <row r="4076" spans="1:10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</row>
    <row r="4077" spans="1:10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</row>
    <row r="4078" spans="1:10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</row>
    <row r="4079" spans="1:10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</row>
    <row r="4080" spans="1:10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</row>
    <row r="4081" spans="1:10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</row>
    <row r="4082" spans="1:10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</row>
    <row r="4083" spans="1:10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</row>
    <row r="4084" spans="1:10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</row>
    <row r="4085" spans="1:10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</row>
    <row r="4086" spans="1:10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</row>
    <row r="4087" spans="1:10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</row>
    <row r="4088" spans="1:10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</row>
    <row r="4089" spans="1:10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</row>
    <row r="4090" spans="1:10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</row>
    <row r="4091" spans="1:10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</row>
    <row r="4092" spans="1:10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  <c r="J4092" s="12"/>
    </row>
    <row r="4093" spans="1:10" x14ac:dyDescent="0.2">
      <c r="A4093" s="12"/>
      <c r="B4093" s="12"/>
      <c r="C4093" s="12"/>
      <c r="D4093" s="12"/>
      <c r="E4093" s="12"/>
      <c r="F4093" s="12"/>
      <c r="G4093" s="12"/>
      <c r="H4093" s="12"/>
      <c r="I4093" s="12"/>
      <c r="J4093" s="12"/>
    </row>
    <row r="4094" spans="1:10" x14ac:dyDescent="0.2">
      <c r="A4094" s="12"/>
      <c r="B4094" s="12"/>
      <c r="C4094" s="12"/>
      <c r="D4094" s="12"/>
      <c r="E4094" s="12"/>
      <c r="F4094" s="12"/>
      <c r="G4094" s="12"/>
      <c r="H4094" s="12"/>
      <c r="I4094" s="12"/>
      <c r="J4094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93" t="s">
        <v>92</v>
      </c>
      <c r="E1" s="194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95" t="s">
        <v>10</v>
      </c>
      <c r="C17" s="195"/>
      <c r="D17" s="196">
        <f>D16+E16</f>
        <v>0</v>
      </c>
      <c r="E17" s="197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CTH VV SB Stage 1</vt:lpstr>
      <vt:lpstr>CTH VV SB Stage 4</vt:lpstr>
      <vt:lpstr>QuantityReportTempXML - No Stag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2020-04-27T21:50:46Z</dcterms:modified>
</cp:coreProperties>
</file>