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76D6AE0D-1F49-43E5-B162-96F5544686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TH TS EB Stage 2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5" l="1"/>
  <c r="J8" i="5" s="1"/>
  <c r="C9" i="5"/>
  <c r="C10" i="5"/>
  <c r="L10" i="5" s="1"/>
  <c r="C11" i="5"/>
  <c r="J11" i="5" s="1"/>
  <c r="C12" i="5"/>
  <c r="M12" i="5" s="1"/>
  <c r="C13" i="5"/>
  <c r="L13" i="5" s="1"/>
  <c r="C14" i="5"/>
  <c r="L14" i="5" s="1"/>
  <c r="C15" i="5"/>
  <c r="C16" i="5"/>
  <c r="J16" i="5" s="1"/>
  <c r="C17" i="5"/>
  <c r="K17" i="5" s="1"/>
  <c r="C18" i="5"/>
  <c r="L18" i="5" s="1"/>
  <c r="C19" i="5"/>
  <c r="J19" i="5" s="1"/>
  <c r="C20" i="5"/>
  <c r="M20" i="5" s="1"/>
  <c r="C21" i="5"/>
  <c r="L21" i="5" s="1"/>
  <c r="C22" i="5"/>
  <c r="C23" i="5"/>
  <c r="C24" i="5"/>
  <c r="J24" i="5" s="1"/>
  <c r="C25" i="5"/>
  <c r="K25" i="5" s="1"/>
  <c r="C26" i="5"/>
  <c r="C27" i="5"/>
  <c r="C28" i="5"/>
  <c r="M28" i="5" s="1"/>
  <c r="C29" i="5"/>
  <c r="L29" i="5" s="1"/>
  <c r="C30" i="5"/>
  <c r="M30" i="5" s="1"/>
  <c r="C31" i="5"/>
  <c r="J31" i="5" s="1"/>
  <c r="C32" i="5"/>
  <c r="N32" i="5" s="1"/>
  <c r="C33" i="5"/>
  <c r="L33" i="5" s="1"/>
  <c r="C34" i="5"/>
  <c r="M34" i="5" s="1"/>
  <c r="C35" i="5"/>
  <c r="M35" i="5" s="1"/>
  <c r="C36" i="5"/>
  <c r="M36" i="5" s="1"/>
  <c r="C37" i="5"/>
  <c r="M37" i="5" s="1"/>
  <c r="C38" i="5"/>
  <c r="M38" i="5" s="1"/>
  <c r="C39" i="5"/>
  <c r="N39" i="5" s="1"/>
  <c r="C40" i="5"/>
  <c r="J40" i="5" s="1"/>
  <c r="C41" i="5"/>
  <c r="L41" i="5" s="1"/>
  <c r="C53" i="5"/>
  <c r="M53" i="5" s="1"/>
  <c r="C54" i="5"/>
  <c r="N54" i="5" s="1"/>
  <c r="C55" i="5"/>
  <c r="M55" i="5" s="1"/>
  <c r="C56" i="5"/>
  <c r="M56" i="5" s="1"/>
  <c r="C57" i="5"/>
  <c r="M57" i="5" s="1"/>
  <c r="C58" i="5"/>
  <c r="M58" i="5" s="1"/>
  <c r="C59" i="5"/>
  <c r="J59" i="5" s="1"/>
  <c r="C60" i="5"/>
  <c r="L60" i="5" s="1"/>
  <c r="O59" i="5" l="1"/>
  <c r="L20" i="5"/>
  <c r="L12" i="5"/>
  <c r="N40" i="5"/>
  <c r="K40" i="5"/>
  <c r="N36" i="5"/>
  <c r="L55" i="5"/>
  <c r="O36" i="5"/>
  <c r="K60" i="5"/>
  <c r="J32" i="5"/>
  <c r="K29" i="5"/>
  <c r="N16" i="5"/>
  <c r="N55" i="5"/>
  <c r="N56" i="5"/>
  <c r="J55" i="5"/>
  <c r="L36" i="5"/>
  <c r="K36" i="5"/>
  <c r="O56" i="5"/>
  <c r="L56" i="5"/>
  <c r="J36" i="5"/>
  <c r="O12" i="5"/>
  <c r="N58" i="5"/>
  <c r="K56" i="5"/>
  <c r="N12" i="5"/>
  <c r="O8" i="5"/>
  <c r="J56" i="5"/>
  <c r="K41" i="5"/>
  <c r="N8" i="5"/>
  <c r="S8" i="5" s="1"/>
  <c r="O60" i="5"/>
  <c r="O37" i="5"/>
  <c r="J27" i="5"/>
  <c r="N19" i="5"/>
  <c r="O33" i="5"/>
  <c r="L25" i="5"/>
  <c r="O20" i="5"/>
  <c r="K33" i="5"/>
  <c r="J28" i="5"/>
  <c r="N20" i="5"/>
  <c r="L53" i="5"/>
  <c r="N27" i="5"/>
  <c r="K16" i="5"/>
  <c r="N37" i="5"/>
  <c r="L37" i="5"/>
  <c r="O24" i="5"/>
  <c r="J12" i="5"/>
  <c r="K37" i="5"/>
  <c r="N24" i="5"/>
  <c r="O41" i="5"/>
  <c r="O16" i="5"/>
  <c r="P8" i="5"/>
  <c r="J9" i="5"/>
  <c r="M9" i="5"/>
  <c r="J60" i="5"/>
  <c r="M60" i="5"/>
  <c r="J58" i="5"/>
  <c r="K55" i="5"/>
  <c r="L40" i="5"/>
  <c r="M40" i="5"/>
  <c r="J29" i="5"/>
  <c r="M29" i="5"/>
  <c r="J25" i="5"/>
  <c r="M25" i="5"/>
  <c r="O22" i="5"/>
  <c r="M22" i="5"/>
  <c r="O14" i="5"/>
  <c r="M14" i="5"/>
  <c r="L11" i="5"/>
  <c r="M11" i="5"/>
  <c r="N23" i="5"/>
  <c r="M23" i="5"/>
  <c r="M31" i="5"/>
  <c r="O28" i="5"/>
  <c r="O21" i="5"/>
  <c r="L19" i="5"/>
  <c r="M19" i="5"/>
  <c r="O13" i="5"/>
  <c r="J17" i="5"/>
  <c r="M17" i="5"/>
  <c r="N59" i="5"/>
  <c r="J33" i="5"/>
  <c r="M33" i="5"/>
  <c r="N28" i="5"/>
  <c r="N13" i="5"/>
  <c r="K10" i="5"/>
  <c r="M10" i="5"/>
  <c r="K8" i="5"/>
  <c r="J39" i="5"/>
  <c r="M39" i="5"/>
  <c r="N21" i="5"/>
  <c r="K59" i="5"/>
  <c r="L57" i="5"/>
  <c r="J41" i="5"/>
  <c r="M41" i="5"/>
  <c r="J37" i="5"/>
  <c r="O32" i="5"/>
  <c r="O29" i="5"/>
  <c r="L27" i="5"/>
  <c r="M27" i="5"/>
  <c r="K24" i="5"/>
  <c r="K20" i="5"/>
  <c r="K18" i="5"/>
  <c r="M18" i="5"/>
  <c r="K12" i="5"/>
  <c r="O9" i="5"/>
  <c r="O55" i="5"/>
  <c r="J54" i="5"/>
  <c r="M54" i="5"/>
  <c r="O40" i="5"/>
  <c r="L38" i="5"/>
  <c r="J35" i="5"/>
  <c r="N29" i="5"/>
  <c r="L28" i="5"/>
  <c r="L26" i="5"/>
  <c r="M26" i="5"/>
  <c r="J20" i="5"/>
  <c r="O17" i="5"/>
  <c r="L16" i="5"/>
  <c r="M16" i="5"/>
  <c r="L9" i="5"/>
  <c r="L8" i="5"/>
  <c r="M8" i="5"/>
  <c r="J21" i="5"/>
  <c r="M21" i="5"/>
  <c r="J13" i="5"/>
  <c r="M13" i="5"/>
  <c r="L32" i="5"/>
  <c r="M32" i="5"/>
  <c r="L59" i="5"/>
  <c r="M59" i="5"/>
  <c r="K32" i="5"/>
  <c r="K28" i="5"/>
  <c r="O25" i="5"/>
  <c r="L24" i="5"/>
  <c r="M24" i="5"/>
  <c r="K21" i="5"/>
  <c r="L17" i="5"/>
  <c r="J15" i="5"/>
  <c r="M15" i="5"/>
  <c r="K13" i="5"/>
  <c r="K9" i="5"/>
  <c r="O30" i="5"/>
  <c r="J30" i="5"/>
  <c r="K30" i="5"/>
  <c r="N30" i="5"/>
  <c r="L35" i="5"/>
  <c r="O35" i="5"/>
  <c r="K35" i="5"/>
  <c r="K53" i="5"/>
  <c r="N53" i="5"/>
  <c r="O53" i="5"/>
  <c r="J53" i="5"/>
  <c r="O38" i="5"/>
  <c r="J38" i="5"/>
  <c r="K38" i="5"/>
  <c r="N38" i="5"/>
  <c r="L54" i="5"/>
  <c r="O54" i="5"/>
  <c r="K54" i="5"/>
  <c r="K34" i="5"/>
  <c r="N34" i="5"/>
  <c r="O34" i="5"/>
  <c r="J34" i="5"/>
  <c r="K39" i="5"/>
  <c r="L39" i="5"/>
  <c r="O39" i="5"/>
  <c r="J23" i="5"/>
  <c r="K23" i="5"/>
  <c r="L23" i="5"/>
  <c r="O23" i="5"/>
  <c r="O57" i="5"/>
  <c r="J57" i="5"/>
  <c r="K57" i="5"/>
  <c r="N57" i="5"/>
  <c r="N35" i="5"/>
  <c r="N31" i="5"/>
  <c r="K58" i="5"/>
  <c r="L58" i="5"/>
  <c r="O58" i="5"/>
  <c r="L34" i="5"/>
  <c r="L30" i="5"/>
  <c r="K26" i="5"/>
  <c r="N26" i="5"/>
  <c r="O26" i="5"/>
  <c r="J26" i="5"/>
  <c r="K31" i="5"/>
  <c r="L31" i="5"/>
  <c r="O31" i="5"/>
  <c r="K27" i="5"/>
  <c r="N22" i="5"/>
  <c r="K19" i="5"/>
  <c r="J18" i="5"/>
  <c r="O15" i="5"/>
  <c r="N14" i="5"/>
  <c r="K11" i="5"/>
  <c r="J10" i="5"/>
  <c r="N15" i="5"/>
  <c r="L22" i="5"/>
  <c r="N60" i="5"/>
  <c r="N41" i="5"/>
  <c r="N33" i="5"/>
  <c r="N25" i="5"/>
  <c r="K22" i="5"/>
  <c r="O18" i="5"/>
  <c r="N17" i="5"/>
  <c r="L15" i="5"/>
  <c r="K14" i="5"/>
  <c r="O10" i="5"/>
  <c r="N9" i="5"/>
  <c r="O27" i="5"/>
  <c r="J22" i="5"/>
  <c r="O19" i="5"/>
  <c r="N18" i="5"/>
  <c r="K15" i="5"/>
  <c r="J14" i="5"/>
  <c r="O11" i="5"/>
  <c r="N10" i="5"/>
  <c r="N11" i="5"/>
  <c r="B29" i="1"/>
  <c r="U8" i="5" l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53" i="5" s="1"/>
  <c r="U54" i="5" s="1"/>
  <c r="U55" i="5" s="1"/>
  <c r="U56" i="5" s="1"/>
  <c r="U57" i="5" s="1"/>
  <c r="U58" i="5" s="1"/>
  <c r="U59" i="5" s="1"/>
  <c r="U60" i="5" s="1"/>
  <c r="P9" i="5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53" i="5" s="1"/>
  <c r="P54" i="5" s="1"/>
  <c r="P55" i="5" s="1"/>
  <c r="P56" i="5" s="1"/>
  <c r="P57" i="5" s="1"/>
  <c r="P58" i="5" s="1"/>
  <c r="P59" i="5" s="1"/>
  <c r="P60" i="5" s="1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53" i="5" s="1"/>
  <c r="S54" i="5" s="1"/>
  <c r="S55" i="5" s="1"/>
  <c r="S56" i="5" s="1"/>
  <c r="S57" i="5" s="1"/>
  <c r="S58" i="5" s="1"/>
  <c r="S59" i="5" s="1"/>
  <c r="S60" i="5" s="1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53" i="5" s="1"/>
  <c r="Q54" i="5" s="1"/>
  <c r="Q55" i="5" s="1"/>
  <c r="Q56" i="5" s="1"/>
  <c r="Q57" i="5" s="1"/>
  <c r="Q58" i="5" s="1"/>
  <c r="Q59" i="5" s="1"/>
  <c r="Q60" i="5" s="1"/>
  <c r="T8" i="5"/>
  <c r="T9" i="5" s="1"/>
  <c r="O62" i="5"/>
  <c r="K62" i="5"/>
  <c r="M62" i="5"/>
  <c r="R8" i="5"/>
  <c r="R9" i="5" s="1"/>
  <c r="R10" i="5" s="1"/>
  <c r="R11" i="5" s="1"/>
  <c r="R12" i="5" s="1"/>
  <c r="J62" i="5"/>
  <c r="L62" i="5"/>
  <c r="N62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T10" i="5" l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53" i="5" s="1"/>
  <c r="T54" i="5" s="1"/>
  <c r="T55" i="5" s="1"/>
  <c r="T56" i="5" s="1"/>
  <c r="T57" i="5" s="1"/>
  <c r="T58" i="5" s="1"/>
  <c r="T59" i="5" s="1"/>
  <c r="T60" i="5" s="1"/>
  <c r="R13" i="5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53" i="5" s="1"/>
  <c r="R54" i="5" s="1"/>
  <c r="R55" i="5" s="1"/>
  <c r="R56" i="5" s="1"/>
  <c r="R57" i="5" s="1"/>
  <c r="R58" i="5" s="1"/>
  <c r="R59" i="5" s="1"/>
  <c r="R60" i="5" s="1"/>
  <c r="S13" i="1"/>
  <c r="S16" i="1" s="1"/>
  <c r="D17" i="1"/>
</calcChain>
</file>

<file path=xl/sharedStrings.xml><?xml version="1.0" encoding="utf-8"?>
<sst xmlns="http://schemas.openxmlformats.org/spreadsheetml/2006/main" count="359" uniqueCount="185">
  <si>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</si>
  <si>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</si>
  <si>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</si>
  <si>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</si>
  <si>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</si>
  <si>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</si>
  <si>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</si>
  <si>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</si>
  <si>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</si>
  <si>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</si>
  <si>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</si>
  <si>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</si>
  <si>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</si>
  <si>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</si>
  <si>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</si>
  <si>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</si>
  <si>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</si>
  <si>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</si>
  <si>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</si>
  <si>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</si>
  <si>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</si>
  <si>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</si>
  <si>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</si>
  <si>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</si>
  <si>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</si>
  <si>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</si>
  <si>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</si>
  <si>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</si>
  <si>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</si>
  <si>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</si>
  <si>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</si>
  <si>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</si>
  <si>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</si>
  <si>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</si>
  <si>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</si>
  <si>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</si>
  <si>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</si>
  <si>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</si>
  <si>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</si>
  <si>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</si>
  <si>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</si>
  <si>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</si>
  <si>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</si>
  <si>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</si>
  <si>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</si>
  <si>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</si>
  <si>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</si>
  <si>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</si>
  <si>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</si>
  <si>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</si>
  <si>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</si>
  <si>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</si>
  <si>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</si>
  <si>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</si>
  <si>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</si>
  <si>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</si>
  <si>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</si>
  <si>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</si>
  <si>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</si>
  <si>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</si>
  <si>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</si>
  <si>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</si>
  <si>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</si>
  <si>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</si>
  <si>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</si>
  <si>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</si>
  <si>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</si>
  <si>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</si>
  <si>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</si>
  <si>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</si>
  <si>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</si>
  <si>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</si>
  <si>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</si>
  <si>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</si>
  <si>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</si>
  <si>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</si>
  <si>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</si>
  <si>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</si>
  <si>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</si>
  <si>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</si>
  <si>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</si>
  <si>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</si>
  <si>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</si>
  <si>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</si>
  <si>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</si>
  <si>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</si>
  <si>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</si>
  <si>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</si>
  <si>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</si>
  <si>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</si>
  <si>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</si>
  <si>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</si>
  <si>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</si>
  <si>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</si>
  <si>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</si>
  <si>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</si>
  <si>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</si>
  <si>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</si>
  <si>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</si>
  <si>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</si>
  <si>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</si>
  <si>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</si>
  <si>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</si>
  <si>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</si>
  <si>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</si>
  <si>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</si>
  <si>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</si>
  <si>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</si>
  <si>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</si>
  <si>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115+00(1)</t>
  </si>
  <si>
    <t>115+00(2)</t>
  </si>
  <si>
    <t>Unusable</t>
  </si>
  <si>
    <t>Material</t>
  </si>
  <si>
    <t xml:space="preserve">Select </t>
  </si>
  <si>
    <t>Select</t>
  </si>
  <si>
    <t>Crushed</t>
  </si>
  <si>
    <t>Borrow</t>
  </si>
  <si>
    <t xml:space="preserve">Pavement </t>
  </si>
  <si>
    <t xml:space="preserve">Expanded </t>
  </si>
  <si>
    <t>Crushed Mat</t>
  </si>
  <si>
    <t>Select Borrow</t>
  </si>
  <si>
    <t>100+18</t>
  </si>
  <si>
    <t>100+50</t>
  </si>
  <si>
    <t>101+00</t>
  </si>
  <si>
    <t>101+50</t>
  </si>
  <si>
    <t>102+00</t>
  </si>
  <si>
    <t>102+50</t>
  </si>
  <si>
    <t>103+00</t>
  </si>
  <si>
    <t>103+50</t>
  </si>
  <si>
    <t>104+00</t>
  </si>
  <si>
    <t>104+50</t>
  </si>
  <si>
    <t>105+00</t>
  </si>
  <si>
    <t>105+50</t>
  </si>
  <si>
    <t>106+00</t>
  </si>
  <si>
    <t>106+50</t>
  </si>
  <si>
    <t>107+00</t>
  </si>
  <si>
    <t>107+50</t>
  </si>
  <si>
    <t>108+00</t>
  </si>
  <si>
    <t>108+50</t>
  </si>
  <si>
    <t>109+00</t>
  </si>
  <si>
    <t>109+50</t>
  </si>
  <si>
    <t>110+00</t>
  </si>
  <si>
    <t>110+50</t>
  </si>
  <si>
    <t>111+00</t>
  </si>
  <si>
    <t>111+50</t>
  </si>
  <si>
    <t>112+00</t>
  </si>
  <si>
    <t>112+50</t>
  </si>
  <si>
    <t>113+00</t>
  </si>
  <si>
    <t>113+50</t>
  </si>
  <si>
    <t>114+00</t>
  </si>
  <si>
    <t>114+50</t>
  </si>
  <si>
    <t>115+50</t>
  </si>
  <si>
    <t>116+00</t>
  </si>
  <si>
    <t>116+50</t>
  </si>
  <si>
    <t>117+00</t>
  </si>
  <si>
    <t>117+50</t>
  </si>
  <si>
    <t>118+00</t>
  </si>
  <si>
    <t>118+50</t>
  </si>
  <si>
    <t>119+00</t>
  </si>
  <si>
    <t>119+50</t>
  </si>
  <si>
    <t>119+75</t>
  </si>
  <si>
    <t>Mass</t>
  </si>
  <si>
    <t>Ordinate</t>
  </si>
  <si>
    <t>Cut includes Unusable Pavement material</t>
  </si>
  <si>
    <t>2 - Unusable Pavement Material</t>
  </si>
  <si>
    <t>Unexpanded</t>
  </si>
  <si>
    <t xml:space="preserve">4 - Topsoil EBS </t>
  </si>
  <si>
    <t xml:space="preserve">Backfilled with Borow Material </t>
  </si>
  <si>
    <t>5 - Select Crushed Material</t>
  </si>
  <si>
    <t>Installed in soil mitigation areas.</t>
  </si>
  <si>
    <t>6 - Select Borrow</t>
  </si>
  <si>
    <t>7 - EBS</t>
  </si>
  <si>
    <t xml:space="preserve">Backfilled with Select Curshed Material in soil mitigation areas. </t>
  </si>
  <si>
    <t>8 - Expanded Fill</t>
  </si>
  <si>
    <t>8 - Reduced EBS in Fill</t>
  </si>
  <si>
    <t>Note 9</t>
  </si>
  <si>
    <t>9 - Mass Ordinate</t>
  </si>
  <si>
    <t>Unexpanded Fill - Expanded Select Borrow - Expanded EBS)*Expanded Fill Factor</t>
  </si>
  <si>
    <t>Cut - Unusuable Pavement Material + Select Borrow- (Fill - Reduced EBS in Fill)*Expanded Fill Factor</t>
  </si>
  <si>
    <t>119+76.2</t>
  </si>
  <si>
    <t>Totals:</t>
  </si>
  <si>
    <t>CONTINUED</t>
  </si>
  <si>
    <t>Stage 2 -- CTH TS - EB CONTINUED</t>
  </si>
  <si>
    <t>Stage 2 -- CTH TS - EB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</si>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</sst>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0" fontId="4" fillId="0" borderId="10" xfId="0" applyFont="1" applyFill="1" applyBorder="1" applyProtection="1"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4" fontId="4" fillId="0" borderId="11" xfId="0" applyNumberFormat="1" applyFont="1" applyBorder="1" applyAlignment="1" applyProtection="1">
      <alignment horizontal="left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2481-1FF2-4B8C-981C-D94925DC3DA9}">
  <dimension ref="A1:AF4102"/>
  <sheetViews>
    <sheetView showGridLines="0" tabSelected="1" zoomScaleNormal="100" workbookViewId="0">
      <selection activeCell="U53" sqref="U53"/>
    </sheetView>
  </sheetViews>
  <sheetFormatPr defaultColWidth="26.28515625" defaultRowHeight="12.75" customHeight="1" x14ac:dyDescent="0.2"/>
  <cols>
    <col min="1" max="1" width="9.85546875" style="14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42578125" style="14" bestFit="1" customWidth="1"/>
    <col min="6" max="6" width="6.5703125" style="14" customWidth="1"/>
    <col min="7" max="7" width="9.28515625" style="14" bestFit="1" customWidth="1"/>
    <col min="8" max="8" width="8" style="14" bestFit="1" customWidth="1"/>
    <col min="9" max="9" width="6.7109375" style="14" customWidth="1"/>
    <col min="10" max="10" width="7.5703125" style="14" customWidth="1"/>
    <col min="11" max="11" width="10.7109375" style="14" bestFit="1" customWidth="1"/>
    <col min="12" max="12" width="8.7109375" style="14" customWidth="1"/>
    <col min="13" max="13" width="9.7109375" style="14" customWidth="1"/>
    <col min="14" max="15" width="8.7109375" style="14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.42578125" style="14" bestFit="1" customWidth="1"/>
    <col min="20" max="20" width="13.42578125" style="13" bestFit="1" customWidth="1"/>
    <col min="21" max="21" width="9" style="13" bestFit="1" customWidth="1"/>
    <col min="22" max="22" width="36.140625" style="7" bestFit="1" customWidth="1"/>
    <col min="23" max="23" width="82.7109375" style="7" customWidth="1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183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58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97" t="s">
        <v>111</v>
      </c>
      <c r="F3" s="121"/>
      <c r="G3" s="97" t="s">
        <v>113</v>
      </c>
      <c r="H3" s="97" t="s">
        <v>114</v>
      </c>
      <c r="I3" s="95"/>
      <c r="J3" s="96"/>
      <c r="K3" s="97" t="s">
        <v>111</v>
      </c>
      <c r="L3" s="97"/>
      <c r="M3" s="97" t="s">
        <v>113</v>
      </c>
      <c r="N3" s="97" t="s">
        <v>114</v>
      </c>
      <c r="O3" s="98"/>
      <c r="P3" s="93"/>
      <c r="Q3" s="121" t="s">
        <v>67</v>
      </c>
      <c r="R3" s="121" t="s">
        <v>114</v>
      </c>
      <c r="S3" s="121" t="s">
        <v>118</v>
      </c>
      <c r="T3" s="159" t="s">
        <v>15</v>
      </c>
      <c r="U3" s="114" t="s">
        <v>161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1" t="s">
        <v>117</v>
      </c>
      <c r="F4" s="121" t="s">
        <v>19</v>
      </c>
      <c r="G4" s="121" t="s">
        <v>115</v>
      </c>
      <c r="H4" s="121" t="s">
        <v>116</v>
      </c>
      <c r="I4" s="95" t="s">
        <v>22</v>
      </c>
      <c r="J4" s="93" t="s">
        <v>17</v>
      </c>
      <c r="K4" s="121" t="s">
        <v>117</v>
      </c>
      <c r="L4" s="121" t="s">
        <v>19</v>
      </c>
      <c r="M4" s="121" t="s">
        <v>115</v>
      </c>
      <c r="N4" s="121" t="s">
        <v>116</v>
      </c>
      <c r="O4" s="95" t="s">
        <v>22</v>
      </c>
      <c r="P4" s="93" t="s">
        <v>17</v>
      </c>
      <c r="Q4" s="121" t="s">
        <v>19</v>
      </c>
      <c r="R4" s="121" t="s">
        <v>119</v>
      </c>
      <c r="S4" s="121" t="s">
        <v>120</v>
      </c>
      <c r="T4" s="159" t="s">
        <v>23</v>
      </c>
      <c r="U4" s="115" t="s">
        <v>162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112</v>
      </c>
      <c r="F5" s="122"/>
      <c r="G5" s="121" t="s">
        <v>112</v>
      </c>
      <c r="H5" s="122"/>
      <c r="I5" s="103"/>
      <c r="J5" s="93"/>
      <c r="K5" s="121" t="s">
        <v>112</v>
      </c>
      <c r="L5" s="122"/>
      <c r="M5" s="121" t="s">
        <v>112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0" t="s">
        <v>175</v>
      </c>
      <c r="U6" s="116" t="s">
        <v>184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25" t="s">
        <v>121</v>
      </c>
      <c r="B7" s="126">
        <v>10018.0000000002</v>
      </c>
      <c r="C7" s="126">
        <v>0</v>
      </c>
      <c r="D7" s="142">
        <v>0</v>
      </c>
      <c r="E7" s="126">
        <v>0</v>
      </c>
      <c r="F7" s="126">
        <v>364.70135973038299</v>
      </c>
      <c r="G7" s="126">
        <v>0</v>
      </c>
      <c r="H7" s="126">
        <v>0</v>
      </c>
      <c r="I7" s="143">
        <v>0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52">
        <v>0</v>
      </c>
      <c r="Q7" s="127">
        <v>0</v>
      </c>
      <c r="R7" s="127">
        <v>0</v>
      </c>
      <c r="S7" s="127">
        <v>0</v>
      </c>
      <c r="T7" s="128">
        <v>0</v>
      </c>
      <c r="U7" s="129">
        <v>0</v>
      </c>
    </row>
    <row r="8" spans="1:32" ht="12.75" customHeight="1" x14ac:dyDescent="0.2">
      <c r="A8" s="130" t="s">
        <v>122</v>
      </c>
      <c r="B8" s="123">
        <v>10050.0000000003</v>
      </c>
      <c r="C8" s="123">
        <f t="shared" ref="C8:C60" si="0">B8-B7</f>
        <v>32.000000000100044</v>
      </c>
      <c r="D8" s="144">
        <v>0</v>
      </c>
      <c r="E8" s="123">
        <v>0</v>
      </c>
      <c r="F8" s="123">
        <v>298.27509024461699</v>
      </c>
      <c r="G8" s="123">
        <v>0</v>
      </c>
      <c r="H8" s="123">
        <v>0</v>
      </c>
      <c r="I8" s="145">
        <v>0</v>
      </c>
      <c r="J8" s="10">
        <f t="shared" ref="J8:J60" si="1">AVERAGE(D7:D8)*(C8)/27</f>
        <v>0</v>
      </c>
      <c r="K8" s="10">
        <f t="shared" ref="K8:K60" si="2">AVERAGE(E7:E8)*(C8)/27</f>
        <v>0</v>
      </c>
      <c r="L8" s="10">
        <f t="shared" ref="L8:L60" si="3">AVERAGE(F7:F8)*(C8)/27</f>
        <v>392.87493331974679</v>
      </c>
      <c r="M8" s="10">
        <f t="shared" ref="M8:M60" si="4">AVERAGE(G7:G8)*(C8)/27</f>
        <v>0</v>
      </c>
      <c r="N8" s="10">
        <f t="shared" ref="N8:N60" si="5">AVERAGE(H7:H8)*(C8)/27</f>
        <v>0</v>
      </c>
      <c r="O8" s="10">
        <f t="shared" ref="O8:O60" si="6">AVERAGE(I7:I8)*(C8)/27</f>
        <v>0</v>
      </c>
      <c r="P8" s="153">
        <f>J8*P5+P7</f>
        <v>0</v>
      </c>
      <c r="Q8" s="10">
        <f t="shared" ref="Q8:Q60" si="7">(L8-(N8*$S$5)-(O8*$T$5))*$Q$5+Q7</f>
        <v>491.09366664968348</v>
      </c>
      <c r="R8" s="10">
        <f t="shared" ref="R8:R60" si="8">M8*$R$5+R7</f>
        <v>0</v>
      </c>
      <c r="S8" s="10">
        <f>N8*S5+S7</f>
        <v>0</v>
      </c>
      <c r="T8" s="11">
        <f>O8*T5+T7</f>
        <v>0</v>
      </c>
      <c r="U8" s="131">
        <f>(J8-K8-(L8-(N8*$S$5)-(O8*$T$5))*$Q$5+U7)</f>
        <v>-491.09366664968348</v>
      </c>
    </row>
    <row r="9" spans="1:32" ht="12.75" customHeight="1" x14ac:dyDescent="0.2">
      <c r="A9" s="130" t="s">
        <v>123</v>
      </c>
      <c r="B9" s="123">
        <v>10100</v>
      </c>
      <c r="C9" s="123">
        <f t="shared" si="0"/>
        <v>49.999999999699867</v>
      </c>
      <c r="D9" s="144">
        <v>0</v>
      </c>
      <c r="E9" s="123">
        <v>0</v>
      </c>
      <c r="F9" s="123">
        <v>578.35202244042705</v>
      </c>
      <c r="G9" s="123">
        <v>0</v>
      </c>
      <c r="H9" s="123">
        <v>0</v>
      </c>
      <c r="I9" s="145">
        <v>0</v>
      </c>
      <c r="J9" s="10">
        <f t="shared" si="1"/>
        <v>0</v>
      </c>
      <c r="K9" s="10">
        <f t="shared" si="2"/>
        <v>0</v>
      </c>
      <c r="L9" s="10">
        <f t="shared" si="3"/>
        <v>811.69177099979811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53">
        <f>J9*P5+P8</f>
        <v>0</v>
      </c>
      <c r="Q9" s="10">
        <f t="shared" si="7"/>
        <v>1505.708380399431</v>
      </c>
      <c r="R9" s="10">
        <f t="shared" si="8"/>
        <v>0</v>
      </c>
      <c r="S9" s="10">
        <f>N9*S5+S8</f>
        <v>0</v>
      </c>
      <c r="T9" s="11">
        <f>O9*T5+T8</f>
        <v>0</v>
      </c>
      <c r="U9" s="131">
        <f t="shared" ref="U9:U60" si="9">(J9-K9-(L9-(N9*$S$5)-(O9*$T$5))*$Q$5+U8)</f>
        <v>-1505.708380399431</v>
      </c>
    </row>
    <row r="10" spans="1:32" ht="12.75" customHeight="1" thickBot="1" x14ac:dyDescent="0.25">
      <c r="A10" s="130" t="s">
        <v>124</v>
      </c>
      <c r="B10" s="124">
        <v>10150</v>
      </c>
      <c r="C10" s="124">
        <f t="shared" si="0"/>
        <v>50</v>
      </c>
      <c r="D10" s="146">
        <v>0</v>
      </c>
      <c r="E10" s="124">
        <v>0</v>
      </c>
      <c r="F10" s="124">
        <v>575.33896307856901</v>
      </c>
      <c r="G10" s="123">
        <v>0</v>
      </c>
      <c r="H10" s="124">
        <v>0</v>
      </c>
      <c r="I10" s="147">
        <v>0</v>
      </c>
      <c r="J10" s="11">
        <f t="shared" si="1"/>
        <v>0</v>
      </c>
      <c r="K10" s="11">
        <f t="shared" si="2"/>
        <v>0</v>
      </c>
      <c r="L10" s="11">
        <f t="shared" si="3"/>
        <v>1068.2323939990704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54">
        <f>J10*P5+P9</f>
        <v>0</v>
      </c>
      <c r="Q10" s="10">
        <f t="shared" si="7"/>
        <v>2840.9988728982689</v>
      </c>
      <c r="R10" s="10">
        <f t="shared" si="8"/>
        <v>0</v>
      </c>
      <c r="S10" s="11">
        <f>N10*S5+S9</f>
        <v>0</v>
      </c>
      <c r="T10" s="11">
        <f>O10*T5+T9</f>
        <v>0</v>
      </c>
      <c r="U10" s="131">
        <f t="shared" si="9"/>
        <v>-2840.9988728982689</v>
      </c>
    </row>
    <row r="11" spans="1:32" ht="12.75" customHeight="1" thickBot="1" x14ac:dyDescent="0.25">
      <c r="A11" s="132" t="s">
        <v>125</v>
      </c>
      <c r="B11" s="133">
        <v>10200</v>
      </c>
      <c r="C11" s="133">
        <f t="shared" si="0"/>
        <v>50</v>
      </c>
      <c r="D11" s="148">
        <v>0</v>
      </c>
      <c r="E11" s="133">
        <v>0</v>
      </c>
      <c r="F11" s="133">
        <v>571.23946679716596</v>
      </c>
      <c r="G11" s="134">
        <v>0</v>
      </c>
      <c r="H11" s="133">
        <v>0</v>
      </c>
      <c r="I11" s="149">
        <v>0</v>
      </c>
      <c r="J11" s="135">
        <f t="shared" si="1"/>
        <v>0</v>
      </c>
      <c r="K11" s="135">
        <f t="shared" si="2"/>
        <v>0</v>
      </c>
      <c r="L11" s="135">
        <f t="shared" si="3"/>
        <v>1061.6466943293842</v>
      </c>
      <c r="M11" s="136">
        <f t="shared" si="4"/>
        <v>0</v>
      </c>
      <c r="N11" s="135">
        <f t="shared" si="5"/>
        <v>0</v>
      </c>
      <c r="O11" s="135">
        <f t="shared" si="6"/>
        <v>0</v>
      </c>
      <c r="P11" s="155">
        <f>J11*P5+P10</f>
        <v>0</v>
      </c>
      <c r="Q11" s="136">
        <f t="shared" si="7"/>
        <v>4168.0572408099997</v>
      </c>
      <c r="R11" s="136">
        <f t="shared" si="8"/>
        <v>0</v>
      </c>
      <c r="S11" s="135">
        <f>N11*S5+S10</f>
        <v>0</v>
      </c>
      <c r="T11" s="135">
        <f>O11*T5+T10</f>
        <v>0</v>
      </c>
      <c r="U11" s="137">
        <f t="shared" si="9"/>
        <v>-4168.0572408099997</v>
      </c>
      <c r="V11" s="17" t="s">
        <v>36</v>
      </c>
      <c r="W11" s="18"/>
      <c r="AF11" s="5"/>
    </row>
    <row r="12" spans="1:32" ht="12.75" customHeight="1" x14ac:dyDescent="0.2">
      <c r="A12" s="125" t="s">
        <v>126</v>
      </c>
      <c r="B12" s="138">
        <v>10250</v>
      </c>
      <c r="C12" s="138">
        <f t="shared" si="0"/>
        <v>50</v>
      </c>
      <c r="D12" s="150">
        <v>0</v>
      </c>
      <c r="E12" s="138">
        <v>0</v>
      </c>
      <c r="F12" s="138">
        <v>548.33697274953499</v>
      </c>
      <c r="G12" s="126">
        <v>0</v>
      </c>
      <c r="H12" s="138">
        <v>0</v>
      </c>
      <c r="I12" s="151">
        <v>0</v>
      </c>
      <c r="J12" s="128">
        <f t="shared" si="1"/>
        <v>0</v>
      </c>
      <c r="K12" s="128">
        <f t="shared" si="2"/>
        <v>0</v>
      </c>
      <c r="L12" s="128">
        <f t="shared" si="3"/>
        <v>1036.6448514321305</v>
      </c>
      <c r="M12" s="127">
        <f t="shared" si="4"/>
        <v>0</v>
      </c>
      <c r="N12" s="128">
        <f t="shared" si="5"/>
        <v>0</v>
      </c>
      <c r="O12" s="128">
        <f t="shared" si="6"/>
        <v>0</v>
      </c>
      <c r="P12" s="156">
        <f>J12*P5+P11</f>
        <v>0</v>
      </c>
      <c r="Q12" s="127">
        <f t="shared" si="7"/>
        <v>5463.8633051001634</v>
      </c>
      <c r="R12" s="127">
        <f t="shared" si="8"/>
        <v>0</v>
      </c>
      <c r="S12" s="128">
        <f>N12*S5+S11</f>
        <v>0</v>
      </c>
      <c r="T12" s="128">
        <f>O12*T5+T11</f>
        <v>0</v>
      </c>
      <c r="U12" s="131">
        <f t="shared" si="9"/>
        <v>-5463.8633051001634</v>
      </c>
      <c r="V12" s="17" t="s">
        <v>37</v>
      </c>
      <c r="W12" s="20" t="s">
        <v>163</v>
      </c>
      <c r="AF12" s="5"/>
    </row>
    <row r="13" spans="1:32" ht="12.75" customHeight="1" x14ac:dyDescent="0.2">
      <c r="A13" s="130" t="s">
        <v>127</v>
      </c>
      <c r="B13" s="124">
        <v>10300</v>
      </c>
      <c r="C13" s="124">
        <f t="shared" si="0"/>
        <v>50</v>
      </c>
      <c r="D13" s="146">
        <v>0</v>
      </c>
      <c r="E13" s="124">
        <v>0</v>
      </c>
      <c r="F13" s="139">
        <v>523.39051590503402</v>
      </c>
      <c r="G13" s="123">
        <v>0</v>
      </c>
      <c r="H13" s="124">
        <v>0</v>
      </c>
      <c r="I13" s="147">
        <v>0</v>
      </c>
      <c r="J13" s="11">
        <f t="shared" si="1"/>
        <v>0</v>
      </c>
      <c r="K13" s="11">
        <f t="shared" si="2"/>
        <v>0</v>
      </c>
      <c r="L13" s="11">
        <f t="shared" si="3"/>
        <v>992.34026727274909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54">
        <f>J13*P5+P12</f>
        <v>0</v>
      </c>
      <c r="Q13" s="10">
        <f t="shared" si="7"/>
        <v>6704.2886391910997</v>
      </c>
      <c r="R13" s="10">
        <f t="shared" si="8"/>
        <v>0</v>
      </c>
      <c r="S13" s="11">
        <f>N13*S5+S12</f>
        <v>0</v>
      </c>
      <c r="T13" s="11">
        <f>O13*T5+T12</f>
        <v>0</v>
      </c>
      <c r="U13" s="131">
        <f t="shared" si="9"/>
        <v>-6704.2886391910997</v>
      </c>
      <c r="V13" s="21" t="s">
        <v>164</v>
      </c>
      <c r="W13" s="22" t="s">
        <v>40</v>
      </c>
      <c r="AF13" s="5"/>
    </row>
    <row r="14" spans="1:32" ht="12.75" customHeight="1" x14ac:dyDescent="0.2">
      <c r="A14" s="130" t="s">
        <v>128</v>
      </c>
      <c r="B14" s="124">
        <v>10350</v>
      </c>
      <c r="C14" s="124">
        <f t="shared" si="0"/>
        <v>50</v>
      </c>
      <c r="D14" s="146">
        <v>0</v>
      </c>
      <c r="E14" s="124">
        <v>0</v>
      </c>
      <c r="F14" s="139">
        <v>491.15918602344698</v>
      </c>
      <c r="G14" s="123">
        <v>0</v>
      </c>
      <c r="H14" s="124">
        <v>0</v>
      </c>
      <c r="I14" s="147">
        <v>0</v>
      </c>
      <c r="J14" s="11">
        <f t="shared" si="1"/>
        <v>0</v>
      </c>
      <c r="K14" s="11">
        <f t="shared" si="2"/>
        <v>0</v>
      </c>
      <c r="L14" s="11">
        <f t="shared" si="3"/>
        <v>939.39787215600086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54">
        <f>J14*P5+P13</f>
        <v>0</v>
      </c>
      <c r="Q14" s="10">
        <f t="shared" si="7"/>
        <v>7878.5359793861007</v>
      </c>
      <c r="R14" s="10">
        <f t="shared" si="8"/>
        <v>0</v>
      </c>
      <c r="S14" s="11">
        <f>N14*S5+S13</f>
        <v>0</v>
      </c>
      <c r="T14" s="11">
        <f>O14*T5+T13</f>
        <v>0</v>
      </c>
      <c r="U14" s="131">
        <f t="shared" si="9"/>
        <v>-7878.5359793861007</v>
      </c>
      <c r="V14" s="21" t="s">
        <v>41</v>
      </c>
      <c r="W14" s="22" t="s">
        <v>165</v>
      </c>
      <c r="AF14" s="5"/>
    </row>
    <row r="15" spans="1:32" ht="12.75" customHeight="1" x14ac:dyDescent="0.2">
      <c r="A15" s="130" t="s">
        <v>129</v>
      </c>
      <c r="B15" s="124">
        <v>10400</v>
      </c>
      <c r="C15" s="124">
        <f t="shared" si="0"/>
        <v>50</v>
      </c>
      <c r="D15" s="146">
        <v>0</v>
      </c>
      <c r="E15" s="124">
        <v>0</v>
      </c>
      <c r="F15" s="139">
        <v>486.976360973917</v>
      </c>
      <c r="G15" s="123">
        <v>0</v>
      </c>
      <c r="H15" s="124">
        <v>0</v>
      </c>
      <c r="I15" s="147">
        <v>0</v>
      </c>
      <c r="J15" s="11">
        <f t="shared" si="1"/>
        <v>0</v>
      </c>
      <c r="K15" s="11">
        <f t="shared" si="2"/>
        <v>0</v>
      </c>
      <c r="L15" s="11">
        <f t="shared" si="3"/>
        <v>905.68106203459615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54">
        <f>J15*P5+P14</f>
        <v>0</v>
      </c>
      <c r="Q15" s="10">
        <f t="shared" si="7"/>
        <v>9010.6373069293459</v>
      </c>
      <c r="R15" s="10">
        <f t="shared" si="8"/>
        <v>0</v>
      </c>
      <c r="S15" s="11">
        <f>N15*S5+S14</f>
        <v>0</v>
      </c>
      <c r="T15" s="11">
        <f>O15*T5+T14</f>
        <v>0</v>
      </c>
      <c r="U15" s="131">
        <f t="shared" si="9"/>
        <v>-9010.6373069293459</v>
      </c>
      <c r="V15" s="21" t="s">
        <v>166</v>
      </c>
      <c r="W15" s="22" t="s">
        <v>167</v>
      </c>
      <c r="AF15" s="5"/>
    </row>
    <row r="16" spans="1:32" ht="12.75" customHeight="1" thickBot="1" x14ac:dyDescent="0.25">
      <c r="A16" s="132" t="s">
        <v>130</v>
      </c>
      <c r="B16" s="133">
        <v>10450</v>
      </c>
      <c r="C16" s="133">
        <f t="shared" si="0"/>
        <v>50</v>
      </c>
      <c r="D16" s="148">
        <v>0</v>
      </c>
      <c r="E16" s="133">
        <v>0</v>
      </c>
      <c r="F16" s="140">
        <v>472.80176193872097</v>
      </c>
      <c r="G16" s="134">
        <v>0</v>
      </c>
      <c r="H16" s="133">
        <v>0</v>
      </c>
      <c r="I16" s="149">
        <v>0</v>
      </c>
      <c r="J16" s="135">
        <f t="shared" si="1"/>
        <v>0</v>
      </c>
      <c r="K16" s="135">
        <f t="shared" si="2"/>
        <v>0</v>
      </c>
      <c r="L16" s="135">
        <f t="shared" si="3"/>
        <v>888.68344714133138</v>
      </c>
      <c r="M16" s="136">
        <f t="shared" si="4"/>
        <v>0</v>
      </c>
      <c r="N16" s="135">
        <f t="shared" si="5"/>
        <v>0</v>
      </c>
      <c r="O16" s="135">
        <f t="shared" si="6"/>
        <v>0</v>
      </c>
      <c r="P16" s="155">
        <f>J16*P5+P15</f>
        <v>0</v>
      </c>
      <c r="Q16" s="136">
        <f t="shared" si="7"/>
        <v>10121.49161585601</v>
      </c>
      <c r="R16" s="136">
        <f t="shared" si="8"/>
        <v>0</v>
      </c>
      <c r="S16" s="135">
        <f>N16*S5+S15</f>
        <v>0</v>
      </c>
      <c r="T16" s="135">
        <f>O16*T5+T15</f>
        <v>0</v>
      </c>
      <c r="U16" s="137">
        <f t="shared" si="9"/>
        <v>-10121.49161585601</v>
      </c>
      <c r="V16" s="21" t="s">
        <v>168</v>
      </c>
      <c r="W16" s="22" t="s">
        <v>169</v>
      </c>
      <c r="AF16" s="5"/>
    </row>
    <row r="17" spans="1:32" ht="12.75" customHeight="1" x14ac:dyDescent="0.2">
      <c r="A17" s="125" t="s">
        <v>131</v>
      </c>
      <c r="B17" s="138">
        <v>10500</v>
      </c>
      <c r="C17" s="138">
        <f t="shared" si="0"/>
        <v>50</v>
      </c>
      <c r="D17" s="150">
        <v>0</v>
      </c>
      <c r="E17" s="138">
        <v>0</v>
      </c>
      <c r="F17" s="141">
        <v>524.24285179668504</v>
      </c>
      <c r="G17" s="126">
        <v>0</v>
      </c>
      <c r="H17" s="138">
        <v>0</v>
      </c>
      <c r="I17" s="151">
        <v>0</v>
      </c>
      <c r="J17" s="128">
        <f t="shared" si="1"/>
        <v>0</v>
      </c>
      <c r="K17" s="128">
        <f t="shared" si="2"/>
        <v>0</v>
      </c>
      <c r="L17" s="128">
        <f t="shared" si="3"/>
        <v>923.18945716241296</v>
      </c>
      <c r="M17" s="127">
        <f t="shared" si="4"/>
        <v>0</v>
      </c>
      <c r="N17" s="128">
        <f t="shared" si="5"/>
        <v>0</v>
      </c>
      <c r="O17" s="128">
        <f t="shared" si="6"/>
        <v>0</v>
      </c>
      <c r="P17" s="156">
        <f>J17*P5+P16</f>
        <v>0</v>
      </c>
      <c r="Q17" s="127">
        <f t="shared" si="7"/>
        <v>11275.478437309026</v>
      </c>
      <c r="R17" s="127">
        <f t="shared" si="8"/>
        <v>0</v>
      </c>
      <c r="S17" s="128">
        <f>N17*S5+S16</f>
        <v>0</v>
      </c>
      <c r="T17" s="128">
        <f>O17*T5+T16</f>
        <v>0</v>
      </c>
      <c r="U17" s="131">
        <f t="shared" si="9"/>
        <v>-11275.478437309026</v>
      </c>
      <c r="V17" s="23" t="s">
        <v>170</v>
      </c>
      <c r="W17" s="24" t="s">
        <v>169</v>
      </c>
      <c r="AF17" s="5"/>
    </row>
    <row r="18" spans="1:32" ht="12.75" customHeight="1" x14ac:dyDescent="0.2">
      <c r="A18" s="130" t="s">
        <v>132</v>
      </c>
      <c r="B18" s="124">
        <v>10550</v>
      </c>
      <c r="C18" s="124">
        <f t="shared" si="0"/>
        <v>50</v>
      </c>
      <c r="D18" s="146">
        <v>0</v>
      </c>
      <c r="E18" s="124">
        <v>0</v>
      </c>
      <c r="F18" s="139">
        <v>565.07615583614995</v>
      </c>
      <c r="G18" s="123">
        <v>0</v>
      </c>
      <c r="H18" s="124">
        <v>0</v>
      </c>
      <c r="I18" s="147">
        <v>0</v>
      </c>
      <c r="J18" s="11">
        <f t="shared" si="1"/>
        <v>0</v>
      </c>
      <c r="K18" s="11">
        <f t="shared" si="2"/>
        <v>0</v>
      </c>
      <c r="L18" s="11">
        <f t="shared" si="3"/>
        <v>1008.6287107711437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54">
        <f>J18*P5+P17</f>
        <v>0</v>
      </c>
      <c r="Q18" s="10">
        <f t="shared" si="7"/>
        <v>12536.264325772956</v>
      </c>
      <c r="R18" s="10">
        <f t="shared" si="8"/>
        <v>0</v>
      </c>
      <c r="S18" s="11">
        <f>N18*S5+S17</f>
        <v>0</v>
      </c>
      <c r="T18" s="11">
        <f>O18*T5+T17</f>
        <v>0</v>
      </c>
      <c r="U18" s="131">
        <f t="shared" si="9"/>
        <v>-12536.264325772956</v>
      </c>
      <c r="V18" s="23" t="s">
        <v>171</v>
      </c>
      <c r="W18" s="24" t="s">
        <v>172</v>
      </c>
      <c r="AF18" s="5"/>
    </row>
    <row r="19" spans="1:32" ht="12.75" customHeight="1" x14ac:dyDescent="0.2">
      <c r="A19" s="130" t="s">
        <v>133</v>
      </c>
      <c r="B19" s="124">
        <v>10600</v>
      </c>
      <c r="C19" s="124">
        <f t="shared" si="0"/>
        <v>50</v>
      </c>
      <c r="D19" s="146">
        <v>0</v>
      </c>
      <c r="E19" s="124">
        <v>0</v>
      </c>
      <c r="F19" s="139">
        <v>579.96309879013302</v>
      </c>
      <c r="G19" s="123">
        <v>0</v>
      </c>
      <c r="H19" s="124">
        <v>0</v>
      </c>
      <c r="I19" s="147">
        <v>0</v>
      </c>
      <c r="J19" s="11">
        <f t="shared" si="1"/>
        <v>0</v>
      </c>
      <c r="K19" s="11">
        <f t="shared" si="2"/>
        <v>0</v>
      </c>
      <c r="L19" s="11">
        <f t="shared" si="3"/>
        <v>1060.221532061373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54">
        <f>J19*P5+P18</f>
        <v>0</v>
      </c>
      <c r="Q19" s="10">
        <f t="shared" si="7"/>
        <v>13861.541240849672</v>
      </c>
      <c r="R19" s="10">
        <f t="shared" si="8"/>
        <v>0</v>
      </c>
      <c r="S19" s="11">
        <f>N19*S5+S18</f>
        <v>0</v>
      </c>
      <c r="T19" s="11">
        <f>O19*T5+T18</f>
        <v>0</v>
      </c>
      <c r="U19" s="131">
        <f t="shared" si="9"/>
        <v>-13861.541240849672</v>
      </c>
      <c r="V19" s="23" t="s">
        <v>174</v>
      </c>
      <c r="W19" s="24" t="s">
        <v>52</v>
      </c>
      <c r="AF19" s="5"/>
    </row>
    <row r="20" spans="1:32" ht="12.75" customHeight="1" x14ac:dyDescent="0.2">
      <c r="A20" s="130" t="s">
        <v>134</v>
      </c>
      <c r="B20" s="124">
        <v>10650</v>
      </c>
      <c r="C20" s="124">
        <f t="shared" si="0"/>
        <v>50</v>
      </c>
      <c r="D20" s="146">
        <v>0</v>
      </c>
      <c r="E20" s="124">
        <v>0</v>
      </c>
      <c r="F20" s="139">
        <v>628.66477371126496</v>
      </c>
      <c r="G20" s="123">
        <v>0</v>
      </c>
      <c r="H20" s="124">
        <v>0</v>
      </c>
      <c r="I20" s="147">
        <v>0</v>
      </c>
      <c r="J20" s="11">
        <f t="shared" si="1"/>
        <v>0</v>
      </c>
      <c r="K20" s="11">
        <f t="shared" si="2"/>
        <v>0</v>
      </c>
      <c r="L20" s="11">
        <f t="shared" si="3"/>
        <v>1119.0998819457391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54">
        <f>J20*P5+P19</f>
        <v>0</v>
      </c>
      <c r="Q20" s="10">
        <f t="shared" si="7"/>
        <v>15260.416093281847</v>
      </c>
      <c r="R20" s="10">
        <f t="shared" si="8"/>
        <v>0</v>
      </c>
      <c r="S20" s="11">
        <f>N20*S5+S19</f>
        <v>0</v>
      </c>
      <c r="T20" s="11">
        <f>O20*T5+T19</f>
        <v>0</v>
      </c>
      <c r="U20" s="131">
        <f t="shared" si="9"/>
        <v>-15260.416093281847</v>
      </c>
      <c r="V20" s="23" t="s">
        <v>173</v>
      </c>
      <c r="W20" s="24" t="s">
        <v>177</v>
      </c>
      <c r="AF20" s="5"/>
    </row>
    <row r="21" spans="1:32" ht="12.75" customHeight="1" thickBot="1" x14ac:dyDescent="0.25">
      <c r="A21" s="132" t="s">
        <v>135</v>
      </c>
      <c r="B21" s="133">
        <v>10700</v>
      </c>
      <c r="C21" s="133">
        <f t="shared" si="0"/>
        <v>50</v>
      </c>
      <c r="D21" s="148">
        <v>0</v>
      </c>
      <c r="E21" s="133">
        <v>0</v>
      </c>
      <c r="F21" s="140">
        <v>822.93282014799797</v>
      </c>
      <c r="G21" s="134">
        <v>0</v>
      </c>
      <c r="H21" s="133">
        <v>0</v>
      </c>
      <c r="I21" s="149">
        <v>0</v>
      </c>
      <c r="J21" s="135">
        <f t="shared" si="1"/>
        <v>0</v>
      </c>
      <c r="K21" s="135">
        <f t="shared" si="2"/>
        <v>0</v>
      </c>
      <c r="L21" s="135">
        <f t="shared" si="3"/>
        <v>1344.071846165984</v>
      </c>
      <c r="M21" s="136">
        <f t="shared" si="4"/>
        <v>0</v>
      </c>
      <c r="N21" s="135">
        <f t="shared" si="5"/>
        <v>0</v>
      </c>
      <c r="O21" s="135">
        <f t="shared" si="6"/>
        <v>0</v>
      </c>
      <c r="P21" s="155">
        <f>J21*P5+P20</f>
        <v>0</v>
      </c>
      <c r="Q21" s="136">
        <f t="shared" si="7"/>
        <v>16940.505900989327</v>
      </c>
      <c r="R21" s="136">
        <f t="shared" si="8"/>
        <v>0</v>
      </c>
      <c r="S21" s="135">
        <f>N21*S5+S20</f>
        <v>0</v>
      </c>
      <c r="T21" s="135">
        <f>O21*T5+T20</f>
        <v>0</v>
      </c>
      <c r="U21" s="137">
        <f t="shared" si="9"/>
        <v>-16940.505900989327</v>
      </c>
      <c r="V21" s="157" t="s">
        <v>176</v>
      </c>
      <c r="W21" s="26" t="s">
        <v>178</v>
      </c>
      <c r="AF21" s="5"/>
    </row>
    <row r="22" spans="1:32" ht="12.75" customHeight="1" x14ac:dyDescent="0.2">
      <c r="A22" s="125" t="s">
        <v>136</v>
      </c>
      <c r="B22" s="138">
        <v>10750</v>
      </c>
      <c r="C22" s="138">
        <f t="shared" si="0"/>
        <v>50</v>
      </c>
      <c r="D22" s="150">
        <v>0</v>
      </c>
      <c r="E22" s="138">
        <v>0</v>
      </c>
      <c r="F22" s="141">
        <v>1020.9684531092</v>
      </c>
      <c r="G22" s="126">
        <v>0</v>
      </c>
      <c r="H22" s="138">
        <v>0</v>
      </c>
      <c r="I22" s="151">
        <v>0</v>
      </c>
      <c r="J22" s="128">
        <f t="shared" si="1"/>
        <v>0</v>
      </c>
      <c r="K22" s="128">
        <f t="shared" si="2"/>
        <v>0</v>
      </c>
      <c r="L22" s="128">
        <f t="shared" si="3"/>
        <v>1707.315993756665</v>
      </c>
      <c r="M22" s="127">
        <f t="shared" si="4"/>
        <v>0</v>
      </c>
      <c r="N22" s="128">
        <f t="shared" si="5"/>
        <v>0</v>
      </c>
      <c r="O22" s="128">
        <f t="shared" si="6"/>
        <v>0</v>
      </c>
      <c r="P22" s="156">
        <f>J22*P5+P21</f>
        <v>0</v>
      </c>
      <c r="Q22" s="127">
        <f t="shared" si="7"/>
        <v>19074.650893185157</v>
      </c>
      <c r="R22" s="127">
        <f t="shared" si="8"/>
        <v>0</v>
      </c>
      <c r="S22" s="128">
        <f>N22*S5+S21</f>
        <v>0</v>
      </c>
      <c r="T22" s="128">
        <f>O22*T5+T21</f>
        <v>0</v>
      </c>
      <c r="U22" s="131">
        <f t="shared" si="9"/>
        <v>-19074.650893185157</v>
      </c>
      <c r="V22" s="16"/>
      <c r="W22" s="16"/>
      <c r="X22" s="16"/>
    </row>
    <row r="23" spans="1:32" ht="12.75" customHeight="1" x14ac:dyDescent="0.2">
      <c r="A23" s="130" t="s">
        <v>137</v>
      </c>
      <c r="B23" s="124">
        <v>10800</v>
      </c>
      <c r="C23" s="124">
        <f t="shared" si="0"/>
        <v>50</v>
      </c>
      <c r="D23" s="146">
        <v>0.431744972484012</v>
      </c>
      <c r="E23" s="124">
        <v>0</v>
      </c>
      <c r="F23" s="139">
        <v>888.61580230377297</v>
      </c>
      <c r="G23" s="123">
        <v>0</v>
      </c>
      <c r="H23" s="124">
        <v>0</v>
      </c>
      <c r="I23" s="147">
        <v>0</v>
      </c>
      <c r="J23" s="11">
        <f t="shared" si="1"/>
        <v>0.39976386341112224</v>
      </c>
      <c r="K23" s="11">
        <f t="shared" si="2"/>
        <v>0</v>
      </c>
      <c r="L23" s="11">
        <f t="shared" si="3"/>
        <v>1768.1335698268269</v>
      </c>
      <c r="M23" s="10">
        <f t="shared" si="4"/>
        <v>0</v>
      </c>
      <c r="N23" s="11">
        <f t="shared" si="5"/>
        <v>0</v>
      </c>
      <c r="O23" s="11">
        <f t="shared" si="6"/>
        <v>0</v>
      </c>
      <c r="P23" s="154">
        <f>J23*P5+P22</f>
        <v>0.39976386341112224</v>
      </c>
      <c r="Q23" s="10">
        <f t="shared" si="7"/>
        <v>21284.817855468689</v>
      </c>
      <c r="R23" s="10">
        <f t="shared" si="8"/>
        <v>0</v>
      </c>
      <c r="S23" s="11">
        <f>N23*S5+S22</f>
        <v>0</v>
      </c>
      <c r="T23" s="11">
        <f>O23*T5+T22</f>
        <v>0</v>
      </c>
      <c r="U23" s="131">
        <f t="shared" si="9"/>
        <v>-21284.418091605279</v>
      </c>
      <c r="V23" s="16"/>
      <c r="W23" s="16"/>
      <c r="X23" s="16"/>
    </row>
    <row r="24" spans="1:32" ht="12.75" customHeight="1" x14ac:dyDescent="0.2">
      <c r="A24" s="130" t="s">
        <v>138</v>
      </c>
      <c r="B24" s="124">
        <v>10850</v>
      </c>
      <c r="C24" s="124">
        <f t="shared" si="0"/>
        <v>50</v>
      </c>
      <c r="D24" s="146">
        <v>3.6783686749695299</v>
      </c>
      <c r="E24" s="124">
        <v>0</v>
      </c>
      <c r="F24" s="124">
        <v>588.59631171769797</v>
      </c>
      <c r="G24" s="123">
        <v>0</v>
      </c>
      <c r="H24" s="124">
        <v>0</v>
      </c>
      <c r="I24" s="147">
        <v>0</v>
      </c>
      <c r="J24" s="11">
        <f t="shared" si="1"/>
        <v>3.8056607846792052</v>
      </c>
      <c r="K24" s="11">
        <f t="shared" si="2"/>
        <v>0</v>
      </c>
      <c r="L24" s="11">
        <f t="shared" si="3"/>
        <v>1367.7889944643248</v>
      </c>
      <c r="M24" s="10">
        <f t="shared" si="4"/>
        <v>0</v>
      </c>
      <c r="N24" s="11">
        <f t="shared" si="5"/>
        <v>0</v>
      </c>
      <c r="O24" s="11">
        <f t="shared" si="6"/>
        <v>0</v>
      </c>
      <c r="P24" s="154">
        <f>J24*P5+P23</f>
        <v>4.205424648090327</v>
      </c>
      <c r="Q24" s="10">
        <f t="shared" si="7"/>
        <v>22994.554098549095</v>
      </c>
      <c r="R24" s="10">
        <f t="shared" si="8"/>
        <v>0</v>
      </c>
      <c r="S24" s="11">
        <f>N24*S5+S23</f>
        <v>0</v>
      </c>
      <c r="T24" s="11">
        <f>O24*T5+T23</f>
        <v>0</v>
      </c>
      <c r="U24" s="131">
        <f t="shared" si="9"/>
        <v>-22990.348673901004</v>
      </c>
      <c r="V24" s="16"/>
      <c r="W24" s="16"/>
      <c r="X24" s="16"/>
    </row>
    <row r="25" spans="1:32" ht="12.75" customHeight="1" x14ac:dyDescent="0.2">
      <c r="A25" s="130" t="s">
        <v>139</v>
      </c>
      <c r="B25" s="124">
        <v>10900</v>
      </c>
      <c r="C25" s="124">
        <f t="shared" si="0"/>
        <v>50</v>
      </c>
      <c r="D25" s="146">
        <v>2.0492235326528299</v>
      </c>
      <c r="E25" s="124">
        <v>0</v>
      </c>
      <c r="F25" s="124">
        <v>494.20183379509001</v>
      </c>
      <c r="G25" s="123">
        <v>0</v>
      </c>
      <c r="H25" s="124">
        <v>0</v>
      </c>
      <c r="I25" s="147">
        <v>0</v>
      </c>
      <c r="J25" s="11">
        <f t="shared" si="1"/>
        <v>5.3033261181688509</v>
      </c>
      <c r="K25" s="11">
        <f t="shared" si="2"/>
        <v>0</v>
      </c>
      <c r="L25" s="11">
        <f t="shared" si="3"/>
        <v>1002.5908754748036</v>
      </c>
      <c r="M25" s="10">
        <f t="shared" si="4"/>
        <v>0</v>
      </c>
      <c r="N25" s="11">
        <f t="shared" si="5"/>
        <v>0</v>
      </c>
      <c r="O25" s="11">
        <f t="shared" si="6"/>
        <v>0</v>
      </c>
      <c r="P25" s="154">
        <f>J25*P5+P24</f>
        <v>9.5087507662591779</v>
      </c>
      <c r="Q25" s="10">
        <f t="shared" si="7"/>
        <v>24247.792692892599</v>
      </c>
      <c r="R25" s="10">
        <f t="shared" si="8"/>
        <v>0</v>
      </c>
      <c r="S25" s="11">
        <f>N25*S5+S24</f>
        <v>0</v>
      </c>
      <c r="T25" s="11">
        <f>O25*T5+T24</f>
        <v>0</v>
      </c>
      <c r="U25" s="131">
        <f t="shared" si="9"/>
        <v>-24238.283942126342</v>
      </c>
      <c r="V25" s="16"/>
      <c r="W25" s="16"/>
      <c r="X25" s="16"/>
    </row>
    <row r="26" spans="1:32" ht="12.75" customHeight="1" thickBot="1" x14ac:dyDescent="0.25">
      <c r="A26" s="132" t="s">
        <v>140</v>
      </c>
      <c r="B26" s="133">
        <v>10950</v>
      </c>
      <c r="C26" s="133">
        <f t="shared" si="0"/>
        <v>50</v>
      </c>
      <c r="D26" s="148">
        <v>6.3040721614743198</v>
      </c>
      <c r="E26" s="133">
        <v>0</v>
      </c>
      <c r="F26" s="133">
        <v>374.46804164116799</v>
      </c>
      <c r="G26" s="134">
        <v>0</v>
      </c>
      <c r="H26" s="133">
        <v>0</v>
      </c>
      <c r="I26" s="149">
        <v>0</v>
      </c>
      <c r="J26" s="135">
        <f t="shared" si="1"/>
        <v>7.7345330501177312</v>
      </c>
      <c r="K26" s="135">
        <f t="shared" si="2"/>
        <v>0</v>
      </c>
      <c r="L26" s="135">
        <f t="shared" si="3"/>
        <v>804.32395873727592</v>
      </c>
      <c r="M26" s="136">
        <f t="shared" si="4"/>
        <v>0</v>
      </c>
      <c r="N26" s="135">
        <f t="shared" si="5"/>
        <v>0</v>
      </c>
      <c r="O26" s="135">
        <f t="shared" si="6"/>
        <v>0</v>
      </c>
      <c r="P26" s="155">
        <f>J26*P5+P25</f>
        <v>17.243283816376909</v>
      </c>
      <c r="Q26" s="136">
        <f t="shared" si="7"/>
        <v>25253.197641314193</v>
      </c>
      <c r="R26" s="136">
        <f t="shared" si="8"/>
        <v>0</v>
      </c>
      <c r="S26" s="135">
        <f>N26*S5+S25</f>
        <v>0</v>
      </c>
      <c r="T26" s="135">
        <f>O26*T5+T25</f>
        <v>0</v>
      </c>
      <c r="U26" s="137">
        <f t="shared" si="9"/>
        <v>-25235.95435749782</v>
      </c>
      <c r="V26" s="16"/>
      <c r="W26" s="16"/>
      <c r="X26" s="16"/>
    </row>
    <row r="27" spans="1:32" ht="12.75" customHeight="1" x14ac:dyDescent="0.2">
      <c r="A27" s="125" t="s">
        <v>141</v>
      </c>
      <c r="B27" s="138">
        <v>11000</v>
      </c>
      <c r="C27" s="138">
        <f t="shared" si="0"/>
        <v>50</v>
      </c>
      <c r="D27" s="150">
        <v>30.6393963841283</v>
      </c>
      <c r="E27" s="138">
        <v>0</v>
      </c>
      <c r="F27" s="138">
        <v>207.14776546628099</v>
      </c>
      <c r="G27" s="126">
        <v>0</v>
      </c>
      <c r="H27" s="138">
        <v>0</v>
      </c>
      <c r="I27" s="151">
        <v>0</v>
      </c>
      <c r="J27" s="128">
        <f t="shared" si="1"/>
        <v>34.206915320002423</v>
      </c>
      <c r="K27" s="128">
        <f t="shared" si="2"/>
        <v>0</v>
      </c>
      <c r="L27" s="128">
        <f t="shared" si="3"/>
        <v>538.53315472911947</v>
      </c>
      <c r="M27" s="127">
        <f t="shared" si="4"/>
        <v>0</v>
      </c>
      <c r="N27" s="128">
        <f t="shared" si="5"/>
        <v>0</v>
      </c>
      <c r="O27" s="128">
        <f t="shared" si="6"/>
        <v>0</v>
      </c>
      <c r="P27" s="156">
        <f>J27*P5+P26</f>
        <v>51.450199136379332</v>
      </c>
      <c r="Q27" s="127">
        <f t="shared" si="7"/>
        <v>25926.364084725592</v>
      </c>
      <c r="R27" s="127">
        <f t="shared" si="8"/>
        <v>0</v>
      </c>
      <c r="S27" s="128">
        <f>N27*S5+S26</f>
        <v>0</v>
      </c>
      <c r="T27" s="128">
        <f>O27*T5+T26</f>
        <v>0</v>
      </c>
      <c r="U27" s="131">
        <f t="shared" si="9"/>
        <v>-25874.913885589216</v>
      </c>
      <c r="V27" s="16"/>
      <c r="W27" s="16"/>
      <c r="X27" s="16"/>
    </row>
    <row r="28" spans="1:32" ht="12.75" customHeight="1" x14ac:dyDescent="0.2">
      <c r="A28" s="130" t="s">
        <v>142</v>
      </c>
      <c r="B28" s="124">
        <v>11050</v>
      </c>
      <c r="C28" s="124">
        <f t="shared" si="0"/>
        <v>50</v>
      </c>
      <c r="D28" s="146">
        <v>61.077676542405698</v>
      </c>
      <c r="E28" s="124">
        <v>0</v>
      </c>
      <c r="F28" s="124">
        <v>172.90073685590301</v>
      </c>
      <c r="G28" s="123">
        <v>0</v>
      </c>
      <c r="H28" s="124">
        <v>0</v>
      </c>
      <c r="I28" s="147">
        <v>0</v>
      </c>
      <c r="J28" s="11">
        <f t="shared" si="1"/>
        <v>84.923215672716665</v>
      </c>
      <c r="K28" s="11">
        <f t="shared" si="2"/>
        <v>0</v>
      </c>
      <c r="L28" s="11">
        <f t="shared" si="3"/>
        <v>351.89676140942964</v>
      </c>
      <c r="M28" s="10">
        <f t="shared" si="4"/>
        <v>0</v>
      </c>
      <c r="N28" s="11">
        <f t="shared" si="5"/>
        <v>0</v>
      </c>
      <c r="O28" s="11">
        <f t="shared" si="6"/>
        <v>0</v>
      </c>
      <c r="P28" s="154">
        <f>J28*P5+P27</f>
        <v>136.373414809096</v>
      </c>
      <c r="Q28" s="10">
        <f t="shared" si="7"/>
        <v>26366.235036487378</v>
      </c>
      <c r="R28" s="10">
        <f t="shared" si="8"/>
        <v>0</v>
      </c>
      <c r="S28" s="11">
        <f>N28*S5+S27</f>
        <v>0</v>
      </c>
      <c r="T28" s="11">
        <f>O28*T5+T27</f>
        <v>0</v>
      </c>
      <c r="U28" s="131">
        <f t="shared" si="9"/>
        <v>-26229.861621678287</v>
      </c>
    </row>
    <row r="29" spans="1:32" ht="12.75" customHeight="1" x14ac:dyDescent="0.2">
      <c r="A29" s="130" t="s">
        <v>143</v>
      </c>
      <c r="B29" s="124">
        <v>11100</v>
      </c>
      <c r="C29" s="124">
        <f t="shared" si="0"/>
        <v>50</v>
      </c>
      <c r="D29" s="146">
        <v>114.30899031769999</v>
      </c>
      <c r="E29" s="124">
        <v>0</v>
      </c>
      <c r="F29" s="124">
        <v>121.6948230735</v>
      </c>
      <c r="G29" s="123">
        <v>0</v>
      </c>
      <c r="H29" s="124">
        <v>0</v>
      </c>
      <c r="I29" s="147">
        <v>0</v>
      </c>
      <c r="J29" s="11">
        <f t="shared" si="1"/>
        <v>162.39506190750527</v>
      </c>
      <c r="K29" s="11">
        <f t="shared" si="2"/>
        <v>0</v>
      </c>
      <c r="L29" s="11">
        <f t="shared" si="3"/>
        <v>272.77366660129911</v>
      </c>
      <c r="M29" s="10">
        <f t="shared" si="4"/>
        <v>0</v>
      </c>
      <c r="N29" s="11">
        <f t="shared" si="5"/>
        <v>0</v>
      </c>
      <c r="O29" s="11">
        <f t="shared" si="6"/>
        <v>0</v>
      </c>
      <c r="P29" s="154">
        <f>J29*P5+P28</f>
        <v>298.7684767166013</v>
      </c>
      <c r="Q29" s="10">
        <f t="shared" si="7"/>
        <v>26707.202119739002</v>
      </c>
      <c r="R29" s="10">
        <f t="shared" si="8"/>
        <v>0</v>
      </c>
      <c r="S29" s="11">
        <f>N29*S5+S28</f>
        <v>0</v>
      </c>
      <c r="T29" s="11">
        <f>O29*T5+T28</f>
        <v>0</v>
      </c>
      <c r="U29" s="131">
        <f t="shared" si="9"/>
        <v>-26408.433643022407</v>
      </c>
    </row>
    <row r="30" spans="1:32" ht="12.75" customHeight="1" x14ac:dyDescent="0.2">
      <c r="A30" s="130" t="s">
        <v>144</v>
      </c>
      <c r="B30" s="124">
        <v>11150</v>
      </c>
      <c r="C30" s="124">
        <f t="shared" si="0"/>
        <v>50</v>
      </c>
      <c r="D30" s="146">
        <v>168.90048786415099</v>
      </c>
      <c r="E30" s="124">
        <v>0</v>
      </c>
      <c r="F30" s="124">
        <v>74.274682406568402</v>
      </c>
      <c r="G30" s="123">
        <v>0</v>
      </c>
      <c r="H30" s="124">
        <v>0</v>
      </c>
      <c r="I30" s="147">
        <v>0</v>
      </c>
      <c r="J30" s="11">
        <f t="shared" si="1"/>
        <v>262.23099831652866</v>
      </c>
      <c r="K30" s="11">
        <f t="shared" si="2"/>
        <v>0</v>
      </c>
      <c r="L30" s="11">
        <f t="shared" si="3"/>
        <v>181.45324581487816</v>
      </c>
      <c r="M30" s="10">
        <f t="shared" si="4"/>
        <v>0</v>
      </c>
      <c r="N30" s="11">
        <f t="shared" si="5"/>
        <v>0</v>
      </c>
      <c r="O30" s="11">
        <f t="shared" si="6"/>
        <v>0</v>
      </c>
      <c r="P30" s="154">
        <f>J30*P5+P29</f>
        <v>560.99947503313001</v>
      </c>
      <c r="Q30" s="10">
        <f t="shared" si="7"/>
        <v>26934.0186770076</v>
      </c>
      <c r="R30" s="10">
        <f t="shared" si="8"/>
        <v>0</v>
      </c>
      <c r="S30" s="11">
        <f>N30*S5+S29</f>
        <v>0</v>
      </c>
      <c r="T30" s="11">
        <f>O30*T5+T29</f>
        <v>0</v>
      </c>
      <c r="U30" s="131">
        <f t="shared" si="9"/>
        <v>-26373.019201974475</v>
      </c>
    </row>
    <row r="31" spans="1:32" ht="12.75" customHeight="1" thickBot="1" x14ac:dyDescent="0.25">
      <c r="A31" s="132" t="s">
        <v>145</v>
      </c>
      <c r="B31" s="133">
        <v>11200</v>
      </c>
      <c r="C31" s="133">
        <f t="shared" si="0"/>
        <v>50</v>
      </c>
      <c r="D31" s="148">
        <v>182.99853085314001</v>
      </c>
      <c r="E31" s="133">
        <v>0</v>
      </c>
      <c r="F31" s="133">
        <v>51.3046006789655</v>
      </c>
      <c r="G31" s="134">
        <v>0</v>
      </c>
      <c r="H31" s="133">
        <v>0</v>
      </c>
      <c r="I31" s="149">
        <v>0</v>
      </c>
      <c r="J31" s="135">
        <f t="shared" si="1"/>
        <v>325.83242473823242</v>
      </c>
      <c r="K31" s="135">
        <f t="shared" si="2"/>
        <v>0</v>
      </c>
      <c r="L31" s="135">
        <f t="shared" si="3"/>
        <v>116.27711396808694</v>
      </c>
      <c r="M31" s="136">
        <f t="shared" si="4"/>
        <v>0</v>
      </c>
      <c r="N31" s="135">
        <f t="shared" si="5"/>
        <v>0</v>
      </c>
      <c r="O31" s="135">
        <f t="shared" si="6"/>
        <v>0</v>
      </c>
      <c r="P31" s="155">
        <f>J31*P5+P30</f>
        <v>886.83189977136249</v>
      </c>
      <c r="Q31" s="136">
        <f t="shared" si="7"/>
        <v>27079.365069467709</v>
      </c>
      <c r="R31" s="136">
        <f t="shared" si="8"/>
        <v>0</v>
      </c>
      <c r="S31" s="135">
        <f>N31*S5+S30</f>
        <v>0</v>
      </c>
      <c r="T31" s="135">
        <f>O31*T5+T30</f>
        <v>0</v>
      </c>
      <c r="U31" s="137">
        <f t="shared" si="9"/>
        <v>-26192.533169696351</v>
      </c>
    </row>
    <row r="32" spans="1:32" ht="12.75" customHeight="1" x14ac:dyDescent="0.2">
      <c r="A32" s="125" t="s">
        <v>146</v>
      </c>
      <c r="B32" s="138">
        <v>11250</v>
      </c>
      <c r="C32" s="138">
        <f t="shared" si="0"/>
        <v>50</v>
      </c>
      <c r="D32" s="150">
        <v>218.72241465926299</v>
      </c>
      <c r="E32" s="138">
        <v>0</v>
      </c>
      <c r="F32" s="138">
        <v>18.3877682930679</v>
      </c>
      <c r="G32" s="126">
        <v>0</v>
      </c>
      <c r="H32" s="138">
        <v>0</v>
      </c>
      <c r="I32" s="151">
        <v>0</v>
      </c>
      <c r="J32" s="128">
        <f t="shared" si="1"/>
        <v>371.96383843741017</v>
      </c>
      <c r="K32" s="128">
        <f t="shared" si="2"/>
        <v>0</v>
      </c>
      <c r="L32" s="128">
        <f t="shared" si="3"/>
        <v>64.52997127040129</v>
      </c>
      <c r="M32" s="127">
        <f t="shared" si="4"/>
        <v>0</v>
      </c>
      <c r="N32" s="128">
        <f t="shared" si="5"/>
        <v>0</v>
      </c>
      <c r="O32" s="128">
        <f t="shared" si="6"/>
        <v>0</v>
      </c>
      <c r="P32" s="156">
        <f>J32*P5+P31</f>
        <v>1258.7957382087727</v>
      </c>
      <c r="Q32" s="127">
        <f t="shared" si="7"/>
        <v>27160.027533555709</v>
      </c>
      <c r="R32" s="127">
        <f t="shared" si="8"/>
        <v>0</v>
      </c>
      <c r="S32" s="128">
        <f>N32*S5+S31</f>
        <v>0</v>
      </c>
      <c r="T32" s="128">
        <f>O32*T5+T31</f>
        <v>0</v>
      </c>
      <c r="U32" s="131">
        <f t="shared" si="9"/>
        <v>-25901.231795346943</v>
      </c>
    </row>
    <row r="33" spans="1:32" ht="12.75" customHeight="1" x14ac:dyDescent="0.2">
      <c r="A33" s="130" t="s">
        <v>147</v>
      </c>
      <c r="B33" s="124">
        <v>11300</v>
      </c>
      <c r="C33" s="124">
        <f t="shared" si="0"/>
        <v>50</v>
      </c>
      <c r="D33" s="146">
        <v>251.55206408279</v>
      </c>
      <c r="E33" s="124">
        <v>0</v>
      </c>
      <c r="F33" s="124">
        <v>3.83923061569726</v>
      </c>
      <c r="G33" s="123">
        <v>0</v>
      </c>
      <c r="H33" s="124">
        <v>0</v>
      </c>
      <c r="I33" s="147">
        <v>0</v>
      </c>
      <c r="J33" s="11">
        <f t="shared" si="1"/>
        <v>435.4393321685676</v>
      </c>
      <c r="K33" s="11">
        <f t="shared" si="2"/>
        <v>0</v>
      </c>
      <c r="L33" s="11">
        <f t="shared" si="3"/>
        <v>20.580554545152928</v>
      </c>
      <c r="M33" s="10">
        <f t="shared" si="4"/>
        <v>0</v>
      </c>
      <c r="N33" s="11">
        <f t="shared" si="5"/>
        <v>0</v>
      </c>
      <c r="O33" s="11">
        <f t="shared" si="6"/>
        <v>0</v>
      </c>
      <c r="P33" s="154">
        <f>J33*P5+P32</f>
        <v>1694.2350703773404</v>
      </c>
      <c r="Q33" s="10">
        <f t="shared" si="7"/>
        <v>27185.75322673715</v>
      </c>
      <c r="R33" s="10">
        <f t="shared" si="8"/>
        <v>0</v>
      </c>
      <c r="S33" s="11">
        <f>N33*S5+S32</f>
        <v>0</v>
      </c>
      <c r="T33" s="11">
        <f>O33*T5+T32</f>
        <v>0</v>
      </c>
      <c r="U33" s="131">
        <f t="shared" si="9"/>
        <v>-25491.518156359816</v>
      </c>
    </row>
    <row r="34" spans="1:32" ht="12.75" customHeight="1" x14ac:dyDescent="0.2">
      <c r="A34" s="130" t="s">
        <v>148</v>
      </c>
      <c r="B34" s="124">
        <v>11350</v>
      </c>
      <c r="C34" s="124">
        <f t="shared" si="0"/>
        <v>50</v>
      </c>
      <c r="D34" s="146">
        <v>238.345228098424</v>
      </c>
      <c r="E34" s="124">
        <v>0</v>
      </c>
      <c r="F34" s="124">
        <v>11.6611912759261</v>
      </c>
      <c r="G34" s="123">
        <v>0</v>
      </c>
      <c r="H34" s="124">
        <v>0</v>
      </c>
      <c r="I34" s="147">
        <v>0</v>
      </c>
      <c r="J34" s="11">
        <f t="shared" si="1"/>
        <v>453.60860387149444</v>
      </c>
      <c r="K34" s="11">
        <f t="shared" si="2"/>
        <v>0</v>
      </c>
      <c r="L34" s="11">
        <f t="shared" si="3"/>
        <v>14.352242492243853</v>
      </c>
      <c r="M34" s="10">
        <f t="shared" si="4"/>
        <v>0</v>
      </c>
      <c r="N34" s="11">
        <f t="shared" si="5"/>
        <v>0</v>
      </c>
      <c r="O34" s="11">
        <f t="shared" si="6"/>
        <v>0</v>
      </c>
      <c r="P34" s="154">
        <f>J34*P5+P33</f>
        <v>2147.8436742488348</v>
      </c>
      <c r="Q34" s="10">
        <f t="shared" si="7"/>
        <v>27203.693529852455</v>
      </c>
      <c r="R34" s="10">
        <f t="shared" si="8"/>
        <v>0</v>
      </c>
      <c r="S34" s="11">
        <f>N34*S5+S33</f>
        <v>0</v>
      </c>
      <c r="T34" s="11">
        <f>O34*T5+T33</f>
        <v>0</v>
      </c>
      <c r="U34" s="131">
        <f t="shared" si="9"/>
        <v>-25055.849855603628</v>
      </c>
    </row>
    <row r="35" spans="1:32" ht="12.75" customHeight="1" x14ac:dyDescent="0.2">
      <c r="A35" s="130" t="s">
        <v>149</v>
      </c>
      <c r="B35" s="124">
        <v>11400</v>
      </c>
      <c r="C35" s="124">
        <f t="shared" si="0"/>
        <v>50</v>
      </c>
      <c r="D35" s="146">
        <v>233.786391897242</v>
      </c>
      <c r="E35" s="124">
        <v>0</v>
      </c>
      <c r="F35" s="124">
        <v>18.831909592087399</v>
      </c>
      <c r="G35" s="123">
        <v>0</v>
      </c>
      <c r="H35" s="124">
        <v>0</v>
      </c>
      <c r="I35" s="147">
        <v>0</v>
      </c>
      <c r="J35" s="11">
        <f t="shared" si="1"/>
        <v>437.15890740339449</v>
      </c>
      <c r="K35" s="11">
        <f t="shared" si="2"/>
        <v>0</v>
      </c>
      <c r="L35" s="11">
        <f t="shared" si="3"/>
        <v>28.234352655568053</v>
      </c>
      <c r="M35" s="10">
        <f t="shared" si="4"/>
        <v>0</v>
      </c>
      <c r="N35" s="11">
        <f t="shared" si="5"/>
        <v>0</v>
      </c>
      <c r="O35" s="11">
        <f t="shared" si="6"/>
        <v>0</v>
      </c>
      <c r="P35" s="154">
        <f>J35*P5+P34</f>
        <v>2585.0025816522293</v>
      </c>
      <c r="Q35" s="10">
        <f t="shared" si="7"/>
        <v>27238.986470671916</v>
      </c>
      <c r="R35" s="10">
        <f t="shared" si="8"/>
        <v>0</v>
      </c>
      <c r="S35" s="11">
        <f>N35*S5+S34</f>
        <v>0</v>
      </c>
      <c r="T35" s="11">
        <f>O35*T5+T34</f>
        <v>0</v>
      </c>
      <c r="U35" s="131">
        <f t="shared" si="9"/>
        <v>-24653.983889019695</v>
      </c>
    </row>
    <row r="36" spans="1:32" ht="12.75" customHeight="1" thickBot="1" x14ac:dyDescent="0.25">
      <c r="A36" s="132" t="s">
        <v>150</v>
      </c>
      <c r="B36" s="133">
        <v>11450</v>
      </c>
      <c r="C36" s="133">
        <f t="shared" si="0"/>
        <v>50</v>
      </c>
      <c r="D36" s="148">
        <v>218.68255896053299</v>
      </c>
      <c r="E36" s="133">
        <v>0</v>
      </c>
      <c r="F36" s="133">
        <v>27.0841064583697</v>
      </c>
      <c r="G36" s="134">
        <v>0</v>
      </c>
      <c r="H36" s="133">
        <v>0</v>
      </c>
      <c r="I36" s="149">
        <v>0</v>
      </c>
      <c r="J36" s="135">
        <f t="shared" si="1"/>
        <v>418.95273227571755</v>
      </c>
      <c r="K36" s="135">
        <f t="shared" si="2"/>
        <v>0</v>
      </c>
      <c r="L36" s="135">
        <f t="shared" si="3"/>
        <v>42.514829676349166</v>
      </c>
      <c r="M36" s="136">
        <f t="shared" si="4"/>
        <v>0</v>
      </c>
      <c r="N36" s="135">
        <f t="shared" si="5"/>
        <v>0</v>
      </c>
      <c r="O36" s="135">
        <f t="shared" si="6"/>
        <v>0</v>
      </c>
      <c r="P36" s="155">
        <f>J36*P5+P35</f>
        <v>3003.9553139279469</v>
      </c>
      <c r="Q36" s="136">
        <f t="shared" si="7"/>
        <v>27292.130007767351</v>
      </c>
      <c r="R36" s="136">
        <f t="shared" si="8"/>
        <v>0</v>
      </c>
      <c r="S36" s="135">
        <f>N36*S5+S35</f>
        <v>0</v>
      </c>
      <c r="T36" s="135">
        <f>O36*T5+T35</f>
        <v>0</v>
      </c>
      <c r="U36" s="137">
        <f t="shared" si="9"/>
        <v>-24288.174693839414</v>
      </c>
    </row>
    <row r="37" spans="1:32" ht="12.75" customHeight="1" x14ac:dyDescent="0.2">
      <c r="A37" s="125" t="s">
        <v>109</v>
      </c>
      <c r="B37" s="138">
        <v>11500</v>
      </c>
      <c r="C37" s="138">
        <f t="shared" si="0"/>
        <v>50</v>
      </c>
      <c r="D37" s="150">
        <v>200.829675505827</v>
      </c>
      <c r="E37" s="138">
        <v>0</v>
      </c>
      <c r="F37" s="138">
        <v>39.265123215541003</v>
      </c>
      <c r="G37" s="126">
        <v>0</v>
      </c>
      <c r="H37" s="138">
        <v>0</v>
      </c>
      <c r="I37" s="151">
        <v>0</v>
      </c>
      <c r="J37" s="128">
        <f t="shared" si="1"/>
        <v>388.43725413551846</v>
      </c>
      <c r="K37" s="128">
        <f t="shared" si="2"/>
        <v>0</v>
      </c>
      <c r="L37" s="128">
        <f t="shared" si="3"/>
        <v>61.434471920287677</v>
      </c>
      <c r="M37" s="127">
        <f t="shared" si="4"/>
        <v>0</v>
      </c>
      <c r="N37" s="128">
        <f t="shared" si="5"/>
        <v>0</v>
      </c>
      <c r="O37" s="128">
        <f t="shared" si="6"/>
        <v>0</v>
      </c>
      <c r="P37" s="156">
        <f>J37*P5+P36</f>
        <v>3392.3925680634652</v>
      </c>
      <c r="Q37" s="127">
        <f t="shared" si="7"/>
        <v>27368.92309766771</v>
      </c>
      <c r="R37" s="127">
        <f t="shared" si="8"/>
        <v>0</v>
      </c>
      <c r="S37" s="128">
        <f>N37*S5+S36</f>
        <v>0</v>
      </c>
      <c r="T37" s="128">
        <f>O37*T5+T36</f>
        <v>0</v>
      </c>
      <c r="U37" s="131">
        <f t="shared" si="9"/>
        <v>-23976.530529604253</v>
      </c>
    </row>
    <row r="38" spans="1:32" ht="12.75" customHeight="1" x14ac:dyDescent="0.2">
      <c r="A38" s="130" t="s">
        <v>110</v>
      </c>
      <c r="B38" s="124">
        <v>11542.4341343218</v>
      </c>
      <c r="C38" s="124">
        <f t="shared" si="0"/>
        <v>42.434134321800229</v>
      </c>
      <c r="D38" s="146">
        <v>180.153814393186</v>
      </c>
      <c r="E38" s="124">
        <v>0</v>
      </c>
      <c r="F38" s="124">
        <v>49.810874580709402</v>
      </c>
      <c r="G38" s="123">
        <v>0</v>
      </c>
      <c r="H38" s="124">
        <v>0</v>
      </c>
      <c r="I38" s="147">
        <v>0</v>
      </c>
      <c r="J38" s="11">
        <f t="shared" si="1"/>
        <v>299.38341823635068</v>
      </c>
      <c r="K38" s="11">
        <f t="shared" si="2"/>
        <v>0</v>
      </c>
      <c r="L38" s="11">
        <f t="shared" si="3"/>
        <v>69.997460283971691</v>
      </c>
      <c r="M38" s="10">
        <f t="shared" si="4"/>
        <v>0</v>
      </c>
      <c r="N38" s="11">
        <f t="shared" si="5"/>
        <v>0</v>
      </c>
      <c r="O38" s="11">
        <f t="shared" si="6"/>
        <v>0</v>
      </c>
      <c r="P38" s="154">
        <f>J38*P5+P37</f>
        <v>3691.7759862998159</v>
      </c>
      <c r="Q38" s="10">
        <f t="shared" si="7"/>
        <v>27456.419923022673</v>
      </c>
      <c r="R38" s="10">
        <f t="shared" si="8"/>
        <v>0</v>
      </c>
      <c r="S38" s="11">
        <f>N38*S5+S37</f>
        <v>0</v>
      </c>
      <c r="T38" s="11">
        <f>O38*T5+T37</f>
        <v>0</v>
      </c>
      <c r="U38" s="131">
        <f t="shared" si="9"/>
        <v>-23764.643936722867</v>
      </c>
    </row>
    <row r="39" spans="1:32" ht="12.75" customHeight="1" x14ac:dyDescent="0.2">
      <c r="A39" s="130" t="s">
        <v>151</v>
      </c>
      <c r="B39" s="124">
        <v>11592.4341343218</v>
      </c>
      <c r="C39" s="124">
        <f t="shared" si="0"/>
        <v>50</v>
      </c>
      <c r="D39" s="146">
        <v>190.66063426793301</v>
      </c>
      <c r="E39" s="124">
        <v>0</v>
      </c>
      <c r="F39" s="124">
        <v>35.220627839425099</v>
      </c>
      <c r="G39" s="123">
        <v>0</v>
      </c>
      <c r="H39" s="124">
        <v>0</v>
      </c>
      <c r="I39" s="147">
        <v>0</v>
      </c>
      <c r="J39" s="11">
        <f t="shared" si="1"/>
        <v>343.34671172325835</v>
      </c>
      <c r="K39" s="11">
        <f t="shared" si="2"/>
        <v>0</v>
      </c>
      <c r="L39" s="11">
        <f t="shared" si="3"/>
        <v>78.732872611235635</v>
      </c>
      <c r="M39" s="10">
        <f t="shared" si="4"/>
        <v>0</v>
      </c>
      <c r="N39" s="11">
        <f t="shared" si="5"/>
        <v>0</v>
      </c>
      <c r="O39" s="11">
        <f t="shared" si="6"/>
        <v>0</v>
      </c>
      <c r="P39" s="154">
        <f>J39*P5+P38</f>
        <v>4035.1226980230745</v>
      </c>
      <c r="Q39" s="10">
        <f t="shared" si="7"/>
        <v>27554.836013786717</v>
      </c>
      <c r="R39" s="10">
        <f t="shared" si="8"/>
        <v>0</v>
      </c>
      <c r="S39" s="11">
        <f>N39*S5+S38</f>
        <v>0</v>
      </c>
      <c r="T39" s="11">
        <f>O39*T5+T38</f>
        <v>0</v>
      </c>
      <c r="U39" s="131">
        <f t="shared" si="9"/>
        <v>-23519.713315763653</v>
      </c>
    </row>
    <row r="40" spans="1:32" ht="12.75" customHeight="1" x14ac:dyDescent="0.2">
      <c r="A40" s="130" t="s">
        <v>152</v>
      </c>
      <c r="B40" s="124">
        <v>11642.4341343218</v>
      </c>
      <c r="C40" s="124">
        <f t="shared" si="0"/>
        <v>50</v>
      </c>
      <c r="D40" s="146">
        <v>234.244156251894</v>
      </c>
      <c r="E40" s="124">
        <v>0</v>
      </c>
      <c r="F40" s="124">
        <v>6.0684055723904704</v>
      </c>
      <c r="G40" s="123">
        <v>0</v>
      </c>
      <c r="H40" s="124">
        <v>0</v>
      </c>
      <c r="I40" s="147">
        <v>0</v>
      </c>
      <c r="J40" s="11">
        <f t="shared" si="1"/>
        <v>393.4303615924324</v>
      </c>
      <c r="K40" s="11">
        <f t="shared" si="2"/>
        <v>0</v>
      </c>
      <c r="L40" s="11">
        <f t="shared" si="3"/>
        <v>38.230586492421814</v>
      </c>
      <c r="M40" s="10">
        <f t="shared" si="4"/>
        <v>0</v>
      </c>
      <c r="N40" s="11">
        <f t="shared" si="5"/>
        <v>0</v>
      </c>
      <c r="O40" s="11">
        <f t="shared" si="6"/>
        <v>0</v>
      </c>
      <c r="P40" s="154">
        <f>J40*P5+P39</f>
        <v>4428.5530596155068</v>
      </c>
      <c r="Q40" s="10">
        <f t="shared" si="7"/>
        <v>27602.624246902244</v>
      </c>
      <c r="R40" s="10">
        <f t="shared" si="8"/>
        <v>0</v>
      </c>
      <c r="S40" s="11">
        <f>N40*S5+S39</f>
        <v>0</v>
      </c>
      <c r="T40" s="11">
        <f>O40*T5+T39</f>
        <v>0</v>
      </c>
      <c r="U40" s="131">
        <f t="shared" si="9"/>
        <v>-23174.071187286747</v>
      </c>
    </row>
    <row r="41" spans="1:32" ht="12.75" customHeight="1" thickBot="1" x14ac:dyDescent="0.25">
      <c r="A41" s="132" t="s">
        <v>153</v>
      </c>
      <c r="B41" s="133">
        <v>11692.4341343218</v>
      </c>
      <c r="C41" s="133">
        <f t="shared" si="0"/>
        <v>50</v>
      </c>
      <c r="D41" s="148">
        <v>315.44985566335902</v>
      </c>
      <c r="E41" s="133">
        <v>0</v>
      </c>
      <c r="F41" s="133">
        <v>1.0103330161655299E-2</v>
      </c>
      <c r="G41" s="134">
        <v>0</v>
      </c>
      <c r="H41" s="133">
        <v>0</v>
      </c>
      <c r="I41" s="149">
        <v>0</v>
      </c>
      <c r="J41" s="135">
        <f t="shared" si="1"/>
        <v>508.97593695856762</v>
      </c>
      <c r="K41" s="135">
        <f t="shared" si="2"/>
        <v>0</v>
      </c>
      <c r="L41" s="135">
        <f t="shared" si="3"/>
        <v>5.6282489838445606</v>
      </c>
      <c r="M41" s="136">
        <f t="shared" si="4"/>
        <v>0</v>
      </c>
      <c r="N41" s="135">
        <f t="shared" si="5"/>
        <v>0</v>
      </c>
      <c r="O41" s="135">
        <f t="shared" si="6"/>
        <v>0</v>
      </c>
      <c r="P41" s="155">
        <f>J41*P5+P40</f>
        <v>4937.528996574074</v>
      </c>
      <c r="Q41" s="136">
        <f t="shared" si="7"/>
        <v>27609.659558132051</v>
      </c>
      <c r="R41" s="136">
        <f t="shared" si="8"/>
        <v>0</v>
      </c>
      <c r="S41" s="135">
        <f>N41*S5+S40</f>
        <v>0</v>
      </c>
      <c r="T41" s="135">
        <f>O41*T5+T40</f>
        <v>0</v>
      </c>
      <c r="U41" s="137">
        <f t="shared" si="9"/>
        <v>-22672.130561557984</v>
      </c>
    </row>
    <row r="42" spans="1:32" s="162" customFormat="1" ht="12.75" customHeight="1" x14ac:dyDescent="0.2">
      <c r="A42" s="8"/>
      <c r="B42" s="124"/>
      <c r="C42" s="124"/>
      <c r="D42" s="124"/>
      <c r="E42" s="124"/>
      <c r="F42" s="124"/>
      <c r="G42" s="123"/>
      <c r="H42" s="124"/>
      <c r="I42" s="124"/>
      <c r="J42" s="11"/>
      <c r="K42" s="11"/>
      <c r="L42" s="11"/>
      <c r="M42" s="10"/>
      <c r="N42" s="11"/>
      <c r="O42" s="11"/>
      <c r="P42" s="11"/>
      <c r="Q42" s="10"/>
      <c r="R42" s="10"/>
      <c r="S42" s="11"/>
      <c r="T42" s="11"/>
      <c r="U42" s="165" t="s">
        <v>181</v>
      </c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s="162" customFormat="1" ht="12.75" customHeight="1" x14ac:dyDescent="0.2">
      <c r="A43" s="8"/>
      <c r="B43" s="124"/>
      <c r="C43" s="124"/>
      <c r="D43" s="124"/>
      <c r="E43" s="124"/>
      <c r="F43" s="124"/>
      <c r="G43" s="123"/>
      <c r="H43" s="124"/>
      <c r="I43" s="124"/>
      <c r="J43" s="11"/>
      <c r="K43" s="11"/>
      <c r="L43" s="11"/>
      <c r="M43" s="10"/>
      <c r="N43" s="11"/>
      <c r="O43" s="11"/>
      <c r="P43" s="11"/>
      <c r="Q43" s="10"/>
      <c r="R43" s="10"/>
      <c r="S43" s="11"/>
      <c r="T43" s="11"/>
      <c r="U43" s="11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s="162" customFormat="1" ht="12.75" customHeight="1" x14ac:dyDescent="0.2">
      <c r="A44" s="8"/>
      <c r="B44" s="124"/>
      <c r="C44" s="124"/>
      <c r="D44" s="124"/>
      <c r="E44" s="124"/>
      <c r="F44" s="124"/>
      <c r="G44" s="123"/>
      <c r="H44" s="124"/>
      <c r="I44" s="124"/>
      <c r="J44" s="11"/>
      <c r="K44" s="11"/>
      <c r="L44" s="11"/>
      <c r="M44" s="10"/>
      <c r="N44" s="11"/>
      <c r="O44" s="11"/>
      <c r="P44" s="11"/>
      <c r="Q44" s="10"/>
      <c r="R44" s="10"/>
      <c r="S44" s="11"/>
      <c r="T44" s="11"/>
      <c r="U44" s="11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s="162" customFormat="1" ht="12.75" customHeight="1" x14ac:dyDescent="0.2">
      <c r="A45" s="8"/>
      <c r="B45" s="124"/>
      <c r="C45" s="124"/>
      <c r="D45" s="124"/>
      <c r="E45" s="124"/>
      <c r="F45" s="124"/>
      <c r="G45" s="123"/>
      <c r="H45" s="124"/>
      <c r="I45" s="124"/>
      <c r="J45" s="11"/>
      <c r="K45" s="11"/>
      <c r="L45" s="11"/>
      <c r="M45" s="10"/>
      <c r="N45" s="11"/>
      <c r="O45" s="11"/>
      <c r="P45" s="11"/>
      <c r="Q45" s="10"/>
      <c r="R45" s="10"/>
      <c r="S45" s="11"/>
      <c r="T45" s="11"/>
      <c r="U45" s="11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s="162" customFormat="1" ht="12.75" customHeight="1" x14ac:dyDescent="0.2">
      <c r="A46" s="8"/>
      <c r="B46" s="124"/>
      <c r="C46" s="124"/>
      <c r="D46" s="124"/>
      <c r="E46" s="124"/>
      <c r="F46" s="124"/>
      <c r="G46" s="123"/>
      <c r="H46" s="124"/>
      <c r="I46" s="124"/>
      <c r="J46" s="11"/>
      <c r="K46" s="11"/>
      <c r="L46" s="11"/>
      <c r="M46" s="10"/>
      <c r="N46" s="11"/>
      <c r="O46" s="11"/>
      <c r="P46" s="11"/>
      <c r="Q46" s="10"/>
      <c r="R46" s="10"/>
      <c r="S46" s="11"/>
      <c r="T46" s="11"/>
      <c r="U46" s="11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s="162" customFormat="1" ht="12.75" customHeight="1" thickBot="1" x14ac:dyDescent="0.25">
      <c r="A47" s="163" t="s">
        <v>182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35"/>
      <c r="U47" s="135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ht="12.75" customHeight="1" thickBot="1" x14ac:dyDescent="0.25">
      <c r="A48" s="92"/>
      <c r="B48" s="92"/>
      <c r="C48" s="92"/>
      <c r="D48" s="161" t="s">
        <v>65</v>
      </c>
      <c r="E48" s="107"/>
      <c r="F48" s="107"/>
      <c r="G48" s="107"/>
      <c r="H48" s="107"/>
      <c r="I48" s="108"/>
      <c r="J48" s="161" t="s">
        <v>77</v>
      </c>
      <c r="K48" s="107"/>
      <c r="L48" s="107"/>
      <c r="M48" s="107"/>
      <c r="N48" s="107"/>
      <c r="O48" s="108"/>
      <c r="P48" s="161" t="s">
        <v>66</v>
      </c>
      <c r="Q48" s="107"/>
      <c r="R48" s="107"/>
      <c r="S48" s="107"/>
      <c r="T48" s="160"/>
      <c r="U48" s="116"/>
    </row>
    <row r="49" spans="1:21" ht="12.75" customHeight="1" x14ac:dyDescent="0.2">
      <c r="A49" s="92"/>
      <c r="B49" s="92"/>
      <c r="C49" s="92"/>
      <c r="D49" s="93"/>
      <c r="E49" s="97" t="s">
        <v>111</v>
      </c>
      <c r="F49" s="121"/>
      <c r="G49" s="97" t="s">
        <v>113</v>
      </c>
      <c r="H49" s="97" t="s">
        <v>114</v>
      </c>
      <c r="I49" s="95"/>
      <c r="J49" s="96"/>
      <c r="K49" s="97" t="s">
        <v>111</v>
      </c>
      <c r="L49" s="97"/>
      <c r="M49" s="97" t="s">
        <v>113</v>
      </c>
      <c r="N49" s="97" t="s">
        <v>114</v>
      </c>
      <c r="O49" s="98"/>
      <c r="P49" s="93"/>
      <c r="Q49" s="121" t="s">
        <v>67</v>
      </c>
      <c r="R49" s="121" t="s">
        <v>114</v>
      </c>
      <c r="S49" s="121" t="s">
        <v>118</v>
      </c>
      <c r="T49" s="159" t="s">
        <v>15</v>
      </c>
      <c r="U49" s="114" t="s">
        <v>161</v>
      </c>
    </row>
    <row r="50" spans="1:21" ht="12.75" customHeight="1" x14ac:dyDescent="0.2">
      <c r="A50" s="92"/>
      <c r="B50" s="92"/>
      <c r="C50" s="92"/>
      <c r="D50" s="93" t="s">
        <v>17</v>
      </c>
      <c r="E50" s="121" t="s">
        <v>117</v>
      </c>
      <c r="F50" s="121" t="s">
        <v>19</v>
      </c>
      <c r="G50" s="121" t="s">
        <v>115</v>
      </c>
      <c r="H50" s="121" t="s">
        <v>116</v>
      </c>
      <c r="I50" s="95" t="s">
        <v>22</v>
      </c>
      <c r="J50" s="93" t="s">
        <v>17</v>
      </c>
      <c r="K50" s="121" t="s">
        <v>117</v>
      </c>
      <c r="L50" s="121" t="s">
        <v>19</v>
      </c>
      <c r="M50" s="121" t="s">
        <v>115</v>
      </c>
      <c r="N50" s="121" t="s">
        <v>116</v>
      </c>
      <c r="O50" s="95" t="s">
        <v>22</v>
      </c>
      <c r="P50" s="93" t="s">
        <v>17</v>
      </c>
      <c r="Q50" s="121" t="s">
        <v>19</v>
      </c>
      <c r="R50" s="121" t="s">
        <v>119</v>
      </c>
      <c r="S50" s="121" t="s">
        <v>120</v>
      </c>
      <c r="T50" s="159" t="s">
        <v>23</v>
      </c>
      <c r="U50" s="115" t="s">
        <v>162</v>
      </c>
    </row>
    <row r="51" spans="1:21" ht="12.75" customHeight="1" x14ac:dyDescent="0.2">
      <c r="A51" s="92" t="s">
        <v>25</v>
      </c>
      <c r="B51" s="92" t="s">
        <v>16</v>
      </c>
      <c r="C51" s="92" t="s">
        <v>26</v>
      </c>
      <c r="D51" s="101"/>
      <c r="E51" s="121" t="s">
        <v>112</v>
      </c>
      <c r="F51" s="122"/>
      <c r="G51" s="121" t="s">
        <v>112</v>
      </c>
      <c r="H51" s="122"/>
      <c r="I51" s="103"/>
      <c r="J51" s="93"/>
      <c r="K51" s="121" t="s">
        <v>112</v>
      </c>
      <c r="L51" s="122"/>
      <c r="M51" s="121" t="s">
        <v>112</v>
      </c>
      <c r="N51" s="122"/>
      <c r="O51" s="103"/>
      <c r="P51" s="101">
        <v>1</v>
      </c>
      <c r="Q51" s="122">
        <v>1.25</v>
      </c>
      <c r="R51" s="122">
        <v>1</v>
      </c>
      <c r="S51" s="122">
        <v>1.1499999999999999</v>
      </c>
      <c r="T51" s="122">
        <v>0.7</v>
      </c>
      <c r="U51" s="103"/>
    </row>
    <row r="52" spans="1:21" ht="14.25" customHeight="1" thickBot="1" x14ac:dyDescent="0.25">
      <c r="A52" s="105"/>
      <c r="B52" s="105"/>
      <c r="C52" s="105"/>
      <c r="D52" s="106"/>
      <c r="E52" s="107"/>
      <c r="F52" s="107"/>
      <c r="G52" s="107"/>
      <c r="H52" s="107"/>
      <c r="I52" s="108"/>
      <c r="J52" s="106" t="s">
        <v>28</v>
      </c>
      <c r="K52" s="107" t="s">
        <v>29</v>
      </c>
      <c r="L52" s="107" t="s">
        <v>30</v>
      </c>
      <c r="M52" s="107" t="s">
        <v>32</v>
      </c>
      <c r="N52" s="107" t="s">
        <v>33</v>
      </c>
      <c r="O52" s="108" t="s">
        <v>34</v>
      </c>
      <c r="P52" s="106" t="s">
        <v>28</v>
      </c>
      <c r="Q52" s="107" t="s">
        <v>35</v>
      </c>
      <c r="R52" s="107"/>
      <c r="S52" s="107"/>
      <c r="T52" s="160" t="s">
        <v>175</v>
      </c>
      <c r="U52" s="116" t="s">
        <v>184</v>
      </c>
    </row>
    <row r="53" spans="1:21" ht="12.75" customHeight="1" x14ac:dyDescent="0.2">
      <c r="A53" s="125" t="s">
        <v>154</v>
      </c>
      <c r="B53" s="138">
        <v>11742.4341343218</v>
      </c>
      <c r="C53" s="138">
        <f>B53-B41</f>
        <v>50</v>
      </c>
      <c r="D53" s="150">
        <v>284.91310844036298</v>
      </c>
      <c r="E53" s="138">
        <v>0</v>
      </c>
      <c r="F53" s="138">
        <v>2.7861257692675299</v>
      </c>
      <c r="G53" s="126">
        <v>0</v>
      </c>
      <c r="H53" s="138">
        <v>0</v>
      </c>
      <c r="I53" s="151">
        <v>0</v>
      </c>
      <c r="J53" s="128">
        <f>AVERAGE(D41:D53)*(C53)/27</f>
        <v>555.89163342937218</v>
      </c>
      <c r="K53" s="128">
        <f>AVERAGE(E41:E53)*(C53)/27</f>
        <v>0</v>
      </c>
      <c r="L53" s="128">
        <f>AVERAGE(F41:F53)*(C53)/27</f>
        <v>2.5891010179899863</v>
      </c>
      <c r="M53" s="127">
        <f>AVERAGE(G41:G53)*(C53)/27</f>
        <v>0</v>
      </c>
      <c r="N53" s="128">
        <f>AVERAGE(H41:H53)*(C53)/27</f>
        <v>0</v>
      </c>
      <c r="O53" s="128">
        <f>AVERAGE(I41:I53)*(C53)/27</f>
        <v>0</v>
      </c>
      <c r="P53" s="156">
        <f>J53*P5+P41</f>
        <v>5493.4206300034457</v>
      </c>
      <c r="Q53" s="127">
        <f>(L53-(N53*$S$5)-(O53*$T$5))*$Q$5+Q41</f>
        <v>27612.89593440454</v>
      </c>
      <c r="R53" s="127">
        <f>M53*$R$5+R41</f>
        <v>0</v>
      </c>
      <c r="S53" s="128">
        <f>N53*S5+S41</f>
        <v>0</v>
      </c>
      <c r="T53" s="128">
        <f>O53*T5+T41</f>
        <v>0</v>
      </c>
      <c r="U53" s="131">
        <f>(J53-K53-(L53-(N53*$S$5)-(O53*$T$5))*$Q$5+U41)</f>
        <v>-22119.475304401098</v>
      </c>
    </row>
    <row r="54" spans="1:21" ht="12.75" customHeight="1" x14ac:dyDescent="0.2">
      <c r="A54" s="130" t="s">
        <v>155</v>
      </c>
      <c r="B54" s="124">
        <v>11792.4341343218</v>
      </c>
      <c r="C54" s="124">
        <f t="shared" si="0"/>
        <v>50</v>
      </c>
      <c r="D54" s="146">
        <v>235.81237391907899</v>
      </c>
      <c r="E54" s="124">
        <v>0</v>
      </c>
      <c r="F54" s="124">
        <v>9.1929454822629797</v>
      </c>
      <c r="G54" s="123">
        <v>0</v>
      </c>
      <c r="H54" s="124">
        <v>0</v>
      </c>
      <c r="I54" s="147">
        <v>0</v>
      </c>
      <c r="J54" s="11">
        <f t="shared" si="1"/>
        <v>482.15322440689062</v>
      </c>
      <c r="K54" s="11">
        <f t="shared" si="2"/>
        <v>0</v>
      </c>
      <c r="L54" s="11">
        <f t="shared" si="3"/>
        <v>11.091732640306027</v>
      </c>
      <c r="M54" s="10">
        <f t="shared" si="4"/>
        <v>0</v>
      </c>
      <c r="N54" s="11">
        <f t="shared" si="5"/>
        <v>0</v>
      </c>
      <c r="O54" s="11">
        <f t="shared" si="6"/>
        <v>0</v>
      </c>
      <c r="P54" s="154">
        <f>J54*P5+P53</f>
        <v>5975.573854410336</v>
      </c>
      <c r="Q54" s="10">
        <f t="shared" si="7"/>
        <v>27626.760600204922</v>
      </c>
      <c r="R54" s="10">
        <f t="shared" si="8"/>
        <v>0</v>
      </c>
      <c r="S54" s="11">
        <f>N54*S5+S53</f>
        <v>0</v>
      </c>
      <c r="T54" s="11">
        <f>O54*T5+T53</f>
        <v>0</v>
      </c>
      <c r="U54" s="131">
        <f t="shared" si="9"/>
        <v>-21651.186745794588</v>
      </c>
    </row>
    <row r="55" spans="1:21" ht="12.75" customHeight="1" x14ac:dyDescent="0.2">
      <c r="A55" s="130" t="s">
        <v>156</v>
      </c>
      <c r="B55" s="124">
        <v>11842.4341343218</v>
      </c>
      <c r="C55" s="124">
        <f t="shared" si="0"/>
        <v>50</v>
      </c>
      <c r="D55" s="146">
        <v>199.01131204274799</v>
      </c>
      <c r="E55" s="124">
        <v>0</v>
      </c>
      <c r="F55" s="124">
        <v>19.446086465933099</v>
      </c>
      <c r="G55" s="123">
        <v>0</v>
      </c>
      <c r="H55" s="124">
        <v>0</v>
      </c>
      <c r="I55" s="147">
        <v>0</v>
      </c>
      <c r="J55" s="11">
        <f t="shared" si="1"/>
        <v>402.61452403872869</v>
      </c>
      <c r="K55" s="11">
        <f t="shared" si="2"/>
        <v>0</v>
      </c>
      <c r="L55" s="11">
        <f t="shared" si="3"/>
        <v>26.517622174255628</v>
      </c>
      <c r="M55" s="10">
        <f t="shared" si="4"/>
        <v>0</v>
      </c>
      <c r="N55" s="11">
        <f t="shared" si="5"/>
        <v>0</v>
      </c>
      <c r="O55" s="11">
        <f t="shared" si="6"/>
        <v>0</v>
      </c>
      <c r="P55" s="154">
        <f>J55*P5+P54</f>
        <v>6378.1883784490647</v>
      </c>
      <c r="Q55" s="10">
        <f t="shared" si="7"/>
        <v>27659.907627922741</v>
      </c>
      <c r="R55" s="10">
        <f t="shared" si="8"/>
        <v>0</v>
      </c>
      <c r="S55" s="11">
        <f>N55*S5+S54</f>
        <v>0</v>
      </c>
      <c r="T55" s="11">
        <f>O55*T5+T54</f>
        <v>0</v>
      </c>
      <c r="U55" s="131">
        <f t="shared" si="9"/>
        <v>-21281.719249473677</v>
      </c>
    </row>
    <row r="56" spans="1:21" ht="12.75" customHeight="1" x14ac:dyDescent="0.2">
      <c r="A56" s="130" t="s">
        <v>157</v>
      </c>
      <c r="B56" s="124">
        <v>11892.4341343218</v>
      </c>
      <c r="C56" s="124">
        <f t="shared" si="0"/>
        <v>50</v>
      </c>
      <c r="D56" s="146">
        <v>183.712978802626</v>
      </c>
      <c r="E56" s="124">
        <v>0</v>
      </c>
      <c r="F56" s="124">
        <v>34.500510815496398</v>
      </c>
      <c r="G56" s="123">
        <v>0</v>
      </c>
      <c r="H56" s="124">
        <v>0</v>
      </c>
      <c r="I56" s="147">
        <v>0</v>
      </c>
      <c r="J56" s="11">
        <f t="shared" si="1"/>
        <v>354.37434337534626</v>
      </c>
      <c r="K56" s="11">
        <f t="shared" si="2"/>
        <v>0</v>
      </c>
      <c r="L56" s="11">
        <f t="shared" si="3"/>
        <v>49.950553038360646</v>
      </c>
      <c r="M56" s="10">
        <f t="shared" si="4"/>
        <v>0</v>
      </c>
      <c r="N56" s="11">
        <f t="shared" si="5"/>
        <v>0</v>
      </c>
      <c r="O56" s="11">
        <f t="shared" si="6"/>
        <v>0</v>
      </c>
      <c r="P56" s="154">
        <f>J56*P5+P55</f>
        <v>6732.5627218244108</v>
      </c>
      <c r="Q56" s="10">
        <f t="shared" si="7"/>
        <v>27722.345819220693</v>
      </c>
      <c r="R56" s="10">
        <f t="shared" si="8"/>
        <v>0</v>
      </c>
      <c r="S56" s="11">
        <f>N56*S5+S55</f>
        <v>0</v>
      </c>
      <c r="T56" s="11">
        <f>O56*T5+T55</f>
        <v>0</v>
      </c>
      <c r="U56" s="131">
        <f t="shared" si="9"/>
        <v>-20989.783097396281</v>
      </c>
    </row>
    <row r="57" spans="1:21" ht="12.75" customHeight="1" thickBot="1" x14ac:dyDescent="0.25">
      <c r="A57" s="132" t="s">
        <v>158</v>
      </c>
      <c r="B57" s="133">
        <v>11942.4341343218</v>
      </c>
      <c r="C57" s="133">
        <f t="shared" si="0"/>
        <v>50</v>
      </c>
      <c r="D57" s="148">
        <v>205.95366173958701</v>
      </c>
      <c r="E57" s="133">
        <v>0</v>
      </c>
      <c r="F57" s="133">
        <v>27.058215231003501</v>
      </c>
      <c r="G57" s="134">
        <v>0</v>
      </c>
      <c r="H57" s="133">
        <v>0</v>
      </c>
      <c r="I57" s="149">
        <v>0</v>
      </c>
      <c r="J57" s="135">
        <f t="shared" si="1"/>
        <v>360.80244494649355</v>
      </c>
      <c r="K57" s="135">
        <f t="shared" si="2"/>
        <v>0</v>
      </c>
      <c r="L57" s="135">
        <f t="shared" si="3"/>
        <v>56.998820413425832</v>
      </c>
      <c r="M57" s="136">
        <f t="shared" si="4"/>
        <v>0</v>
      </c>
      <c r="N57" s="135">
        <f t="shared" si="5"/>
        <v>0</v>
      </c>
      <c r="O57" s="135">
        <f t="shared" si="6"/>
        <v>0</v>
      </c>
      <c r="P57" s="155">
        <f>J57*P5+P56</f>
        <v>7093.3651667709046</v>
      </c>
      <c r="Q57" s="136">
        <f t="shared" si="7"/>
        <v>27793.594344737474</v>
      </c>
      <c r="R57" s="136">
        <f t="shared" si="8"/>
        <v>0</v>
      </c>
      <c r="S57" s="135">
        <f>N57*S5+S56</f>
        <v>0</v>
      </c>
      <c r="T57" s="135">
        <f>O57*T5+T56</f>
        <v>0</v>
      </c>
      <c r="U57" s="137">
        <f t="shared" si="9"/>
        <v>-20700.229177966568</v>
      </c>
    </row>
    <row r="58" spans="1:21" ht="12.75" customHeight="1" x14ac:dyDescent="0.2">
      <c r="A58" s="125" t="s">
        <v>159</v>
      </c>
      <c r="B58" s="138">
        <v>11992.4341343218</v>
      </c>
      <c r="C58" s="138">
        <f t="shared" si="0"/>
        <v>50</v>
      </c>
      <c r="D58" s="150">
        <v>258.34949406655397</v>
      </c>
      <c r="E58" s="138">
        <v>0</v>
      </c>
      <c r="F58" s="138">
        <v>7.6256047506094502</v>
      </c>
      <c r="G58" s="126">
        <v>0</v>
      </c>
      <c r="H58" s="138">
        <v>0</v>
      </c>
      <c r="I58" s="151">
        <v>0</v>
      </c>
      <c r="J58" s="128">
        <f t="shared" si="1"/>
        <v>429.91032945013058</v>
      </c>
      <c r="K58" s="128">
        <f t="shared" si="2"/>
        <v>0</v>
      </c>
      <c r="L58" s="128">
        <f t="shared" si="3"/>
        <v>32.114648131123104</v>
      </c>
      <c r="M58" s="127">
        <f t="shared" si="4"/>
        <v>0</v>
      </c>
      <c r="N58" s="128">
        <f t="shared" si="5"/>
        <v>0</v>
      </c>
      <c r="O58" s="128">
        <f t="shared" si="6"/>
        <v>0</v>
      </c>
      <c r="P58" s="156">
        <f>J58*P5+P57</f>
        <v>7523.2754962210347</v>
      </c>
      <c r="Q58" s="127">
        <f t="shared" si="7"/>
        <v>27833.737654901379</v>
      </c>
      <c r="R58" s="127">
        <f t="shared" si="8"/>
        <v>0</v>
      </c>
      <c r="S58" s="128">
        <f>N58*S5+S57</f>
        <v>0</v>
      </c>
      <c r="T58" s="128">
        <f>O58*T5+T57</f>
        <v>0</v>
      </c>
      <c r="U58" s="131">
        <f t="shared" si="9"/>
        <v>-20310.462158680341</v>
      </c>
    </row>
    <row r="59" spans="1:21" ht="12.75" customHeight="1" x14ac:dyDescent="0.2">
      <c r="A59" s="130" t="s">
        <v>160</v>
      </c>
      <c r="B59" s="124">
        <v>12017.4341343218</v>
      </c>
      <c r="C59" s="124">
        <f t="shared" si="0"/>
        <v>25</v>
      </c>
      <c r="D59" s="146">
        <v>244.22882614043701</v>
      </c>
      <c r="E59" s="124">
        <v>0</v>
      </c>
      <c r="F59" s="124">
        <v>2.59758089764455</v>
      </c>
      <c r="G59" s="123">
        <v>0</v>
      </c>
      <c r="H59" s="124">
        <v>0</v>
      </c>
      <c r="I59" s="147">
        <v>0</v>
      </c>
      <c r="J59" s="11">
        <f t="shared" si="1"/>
        <v>232.6751482439773</v>
      </c>
      <c r="K59" s="11">
        <f t="shared" si="2"/>
        <v>0</v>
      </c>
      <c r="L59" s="11">
        <f t="shared" si="3"/>
        <v>4.732956318636111</v>
      </c>
      <c r="M59" s="10">
        <f t="shared" si="4"/>
        <v>0</v>
      </c>
      <c r="N59" s="11">
        <f t="shared" si="5"/>
        <v>0</v>
      </c>
      <c r="O59" s="11">
        <f t="shared" si="6"/>
        <v>0</v>
      </c>
      <c r="P59" s="154">
        <f>J59*P5+P58</f>
        <v>7755.9506444650124</v>
      </c>
      <c r="Q59" s="10">
        <f t="shared" si="7"/>
        <v>27839.653850299674</v>
      </c>
      <c r="R59" s="10">
        <f t="shared" si="8"/>
        <v>0</v>
      </c>
      <c r="S59" s="11">
        <f>N59*S5+S58</f>
        <v>0</v>
      </c>
      <c r="T59" s="11">
        <f>O59*T5+T58</f>
        <v>0</v>
      </c>
      <c r="U59" s="131">
        <f t="shared" si="9"/>
        <v>-20083.703205834659</v>
      </c>
    </row>
    <row r="60" spans="1:21" ht="12.75" customHeight="1" thickBot="1" x14ac:dyDescent="0.25">
      <c r="A60" s="132" t="s">
        <v>179</v>
      </c>
      <c r="B60" s="133">
        <v>12018.6</v>
      </c>
      <c r="C60" s="133">
        <f t="shared" si="0"/>
        <v>1.1658656782001344</v>
      </c>
      <c r="D60" s="148">
        <v>244.23</v>
      </c>
      <c r="E60" s="133">
        <v>0</v>
      </c>
      <c r="F60" s="133">
        <v>2.5975808977504999</v>
      </c>
      <c r="G60" s="134">
        <v>0</v>
      </c>
      <c r="H60" s="133">
        <v>0</v>
      </c>
      <c r="I60" s="149">
        <v>0</v>
      </c>
      <c r="J60" s="135">
        <f t="shared" si="1"/>
        <v>10.545877418723373</v>
      </c>
      <c r="K60" s="135">
        <f t="shared" si="2"/>
        <v>0</v>
      </c>
      <c r="L60" s="135">
        <f t="shared" si="3"/>
        <v>0.11216408944347551</v>
      </c>
      <c r="M60" s="136">
        <f t="shared" si="4"/>
        <v>0</v>
      </c>
      <c r="N60" s="135">
        <f t="shared" si="5"/>
        <v>0</v>
      </c>
      <c r="O60" s="135">
        <f t="shared" si="6"/>
        <v>0</v>
      </c>
      <c r="P60" s="155">
        <f>J60*P5+P59</f>
        <v>7766.496521883736</v>
      </c>
      <c r="Q60" s="136">
        <f t="shared" si="7"/>
        <v>27839.794055411479</v>
      </c>
      <c r="R60" s="136">
        <f t="shared" si="8"/>
        <v>0</v>
      </c>
      <c r="S60" s="135">
        <f>N60*S5+S59</f>
        <v>0</v>
      </c>
      <c r="T60" s="135">
        <f>O60*T5+T59</f>
        <v>0</v>
      </c>
      <c r="U60" s="137">
        <f t="shared" si="9"/>
        <v>-20073.297533527741</v>
      </c>
    </row>
    <row r="61" spans="1:21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1" ht="12.75" customHeight="1" x14ac:dyDescent="0.2">
      <c r="A62" s="12"/>
      <c r="B62" s="12"/>
      <c r="C62" s="12"/>
      <c r="D62" s="12"/>
      <c r="E62" s="12"/>
      <c r="F62" s="12"/>
      <c r="G62" s="12"/>
      <c r="H62" s="12" t="s">
        <v>180</v>
      </c>
      <c r="I62" s="12"/>
      <c r="J62" s="13">
        <f>SUM(J7:J61)</f>
        <v>7766.496521883736</v>
      </c>
      <c r="K62" s="13">
        <f>SUM(K7:K61)</f>
        <v>0</v>
      </c>
      <c r="L62" s="13">
        <f t="shared" ref="L62:O62" si="10">SUM(L7:L61)</f>
        <v>22271.835244329191</v>
      </c>
      <c r="M62" s="13">
        <f t="shared" si="10"/>
        <v>0</v>
      </c>
      <c r="N62" s="13">
        <f t="shared" si="10"/>
        <v>0</v>
      </c>
      <c r="O62" s="13">
        <f t="shared" si="10"/>
        <v>0</v>
      </c>
      <c r="P62" s="13"/>
      <c r="Q62" s="13"/>
      <c r="R62" s="13"/>
      <c r="S62" s="13"/>
    </row>
    <row r="63" spans="1:2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24" ht="12.75" customHeight="1" thickBo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24" ht="12.75" customHeight="1" thickBo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17" t="s">
        <v>36</v>
      </c>
      <c r="W611" s="18"/>
      <c r="X611" s="19"/>
    </row>
    <row r="612" spans="1:24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17" t="s">
        <v>37</v>
      </c>
      <c r="W612" s="20" t="s">
        <v>38</v>
      </c>
      <c r="X612" s="20"/>
    </row>
    <row r="613" spans="1:24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V613" s="21" t="s">
        <v>39</v>
      </c>
      <c r="W613" s="22" t="s">
        <v>40</v>
      </c>
      <c r="X613" s="22"/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V614" s="21" t="s">
        <v>41</v>
      </c>
      <c r="W614" s="22" t="s">
        <v>42</v>
      </c>
      <c r="X614" s="22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V615" s="21" t="s">
        <v>43</v>
      </c>
      <c r="W615" s="22" t="s">
        <v>44</v>
      </c>
      <c r="X615" s="22" t="s">
        <v>45</v>
      </c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V616" s="21" t="s">
        <v>46</v>
      </c>
      <c r="W616" s="22" t="s">
        <v>44</v>
      </c>
      <c r="X616" s="22" t="s">
        <v>47</v>
      </c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V617" s="23" t="s">
        <v>48</v>
      </c>
      <c r="W617" s="24" t="s">
        <v>49</v>
      </c>
      <c r="X617" s="24" t="s">
        <v>50</v>
      </c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V618" s="23" t="s">
        <v>51</v>
      </c>
      <c r="W618" s="24" t="s">
        <v>52</v>
      </c>
      <c r="X618" s="24" t="s">
        <v>53</v>
      </c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V619" s="23" t="s">
        <v>54</v>
      </c>
      <c r="W619" s="24" t="s">
        <v>55</v>
      </c>
      <c r="X619" s="24" t="s">
        <v>56</v>
      </c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V620" s="23" t="s">
        <v>54</v>
      </c>
      <c r="W620" s="24" t="s">
        <v>57</v>
      </c>
      <c r="X620" s="24" t="s">
        <v>58</v>
      </c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V621" s="23" t="s">
        <v>54</v>
      </c>
      <c r="W621" s="24" t="s">
        <v>59</v>
      </c>
      <c r="X621" s="24" t="s">
        <v>60</v>
      </c>
    </row>
    <row r="622" spans="1:24" ht="12.75" customHeight="1" thickBo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V622" s="25" t="s">
        <v>54</v>
      </c>
      <c r="W622" s="26" t="s">
        <v>61</v>
      </c>
      <c r="X622" s="26" t="s">
        <v>62</v>
      </c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3"/>
      <c r="K1920" s="13"/>
      <c r="L1920" s="13"/>
      <c r="M1920" s="13"/>
      <c r="N1920" s="13"/>
      <c r="O1920" s="13"/>
      <c r="P1920" s="13"/>
      <c r="Q1920" s="13"/>
      <c r="R1920" s="13"/>
      <c r="S1920" s="13"/>
    </row>
    <row r="1921" spans="1:1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3"/>
      <c r="K1921" s="13"/>
      <c r="L1921" s="13"/>
      <c r="M1921" s="13"/>
      <c r="N1921" s="13"/>
      <c r="O1921" s="13"/>
      <c r="P1921" s="13"/>
      <c r="Q1921" s="13"/>
      <c r="R1921" s="13"/>
      <c r="S1921" s="13"/>
    </row>
    <row r="1922" spans="1:1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3"/>
      <c r="K1922" s="13"/>
      <c r="L1922" s="13"/>
      <c r="M1922" s="13"/>
      <c r="N1922" s="13"/>
      <c r="O1922" s="13"/>
      <c r="P1922" s="13"/>
      <c r="Q1922" s="13"/>
      <c r="R1922" s="13"/>
      <c r="S1922" s="13"/>
    </row>
    <row r="1923" spans="1:1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3"/>
      <c r="K1923" s="13"/>
      <c r="L1923" s="13"/>
      <c r="M1923" s="13"/>
      <c r="N1923" s="13"/>
      <c r="O1923" s="13"/>
      <c r="P1923" s="13"/>
      <c r="Q1923" s="13"/>
      <c r="R1923" s="13"/>
      <c r="S1923" s="13"/>
    </row>
    <row r="1924" spans="1:1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3"/>
      <c r="K1924" s="13"/>
      <c r="L1924" s="13"/>
      <c r="M1924" s="13"/>
      <c r="N1924" s="13"/>
      <c r="O1924" s="13"/>
      <c r="P1924" s="13"/>
      <c r="Q1924" s="13"/>
      <c r="R1924" s="13"/>
      <c r="S1924" s="13"/>
    </row>
    <row r="1925" spans="1:1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3"/>
      <c r="K1925" s="13"/>
      <c r="L1925" s="13"/>
      <c r="M1925" s="13"/>
      <c r="N1925" s="13"/>
      <c r="O1925" s="13"/>
      <c r="P1925" s="13"/>
      <c r="Q1925" s="13"/>
      <c r="R1925" s="13"/>
      <c r="S1925" s="13"/>
    </row>
    <row r="1926" spans="1:1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3"/>
      <c r="K1926" s="13"/>
      <c r="L1926" s="13"/>
      <c r="M1926" s="13"/>
      <c r="N1926" s="13"/>
      <c r="O1926" s="13"/>
      <c r="P1926" s="13"/>
      <c r="Q1926" s="13"/>
      <c r="R1926" s="13"/>
      <c r="S1926" s="13"/>
    </row>
    <row r="1927" spans="1:1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3"/>
      <c r="K1927" s="13"/>
      <c r="L1927" s="13"/>
      <c r="M1927" s="13"/>
      <c r="N1927" s="13"/>
      <c r="O1927" s="13"/>
      <c r="P1927" s="13"/>
      <c r="Q1927" s="13"/>
      <c r="R1927" s="13"/>
      <c r="S1927" s="13"/>
    </row>
    <row r="1928" spans="1:1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3"/>
      <c r="K1928" s="13"/>
      <c r="L1928" s="13"/>
      <c r="M1928" s="13"/>
      <c r="N1928" s="13"/>
      <c r="O1928" s="13"/>
      <c r="P1928" s="13"/>
      <c r="Q1928" s="13"/>
      <c r="R1928" s="13"/>
      <c r="S1928" s="13"/>
    </row>
    <row r="1929" spans="1:1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3"/>
      <c r="K1929" s="13"/>
      <c r="L1929" s="13"/>
      <c r="M1929" s="13"/>
      <c r="N1929" s="13"/>
      <c r="O1929" s="13"/>
      <c r="P1929" s="13"/>
      <c r="Q1929" s="13"/>
      <c r="R1929" s="13"/>
      <c r="S1929" s="13"/>
    </row>
    <row r="1930" spans="1:1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1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1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1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1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1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1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ht="12.75" customHeight="1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  <row r="4093" spans="1:9" ht="12.75" customHeight="1" x14ac:dyDescent="0.2">
      <c r="A4093" s="12"/>
      <c r="B4093" s="12"/>
      <c r="C4093" s="12"/>
      <c r="D4093" s="12"/>
      <c r="E4093" s="12"/>
      <c r="F4093" s="12"/>
      <c r="G4093" s="12"/>
      <c r="H4093" s="12"/>
      <c r="I4093" s="12"/>
    </row>
    <row r="4094" spans="1:9" ht="12.75" customHeight="1" x14ac:dyDescent="0.2">
      <c r="A4094" s="12"/>
      <c r="B4094" s="12"/>
      <c r="C4094" s="12"/>
      <c r="D4094" s="12"/>
      <c r="E4094" s="12"/>
      <c r="F4094" s="12"/>
      <c r="G4094" s="12"/>
      <c r="H4094" s="12"/>
      <c r="I4094" s="12"/>
    </row>
    <row r="4095" spans="1:9" ht="12.75" customHeight="1" x14ac:dyDescent="0.2">
      <c r="A4095" s="12"/>
      <c r="B4095" s="12"/>
      <c r="C4095" s="12"/>
      <c r="D4095" s="12"/>
      <c r="E4095" s="12"/>
      <c r="F4095" s="12"/>
      <c r="G4095" s="12"/>
      <c r="H4095" s="12"/>
      <c r="I4095" s="12"/>
    </row>
    <row r="4096" spans="1:9" ht="12.75" customHeight="1" x14ac:dyDescent="0.2">
      <c r="A4096" s="12"/>
      <c r="B4096" s="12"/>
      <c r="C4096" s="12"/>
      <c r="D4096" s="12"/>
      <c r="E4096" s="12"/>
      <c r="F4096" s="12"/>
      <c r="G4096" s="12"/>
      <c r="H4096" s="12"/>
      <c r="I4096" s="12"/>
    </row>
    <row r="4097" spans="1:9" ht="12.75" customHeight="1" x14ac:dyDescent="0.2">
      <c r="A4097" s="12"/>
      <c r="B4097" s="12"/>
      <c r="C4097" s="12"/>
      <c r="D4097" s="12"/>
      <c r="E4097" s="12"/>
      <c r="F4097" s="12"/>
      <c r="G4097" s="12"/>
      <c r="H4097" s="12"/>
      <c r="I4097" s="12"/>
    </row>
    <row r="4098" spans="1:9" ht="12.75" customHeight="1" x14ac:dyDescent="0.2">
      <c r="A4098" s="12"/>
      <c r="B4098" s="12"/>
      <c r="C4098" s="12"/>
      <c r="D4098" s="12"/>
      <c r="E4098" s="12"/>
      <c r="F4098" s="12"/>
      <c r="G4098" s="12"/>
      <c r="H4098" s="12"/>
      <c r="I4098" s="12"/>
    </row>
    <row r="4099" spans="1:9" ht="12.75" customHeight="1" x14ac:dyDescent="0.2">
      <c r="A4099" s="12"/>
      <c r="B4099" s="12"/>
      <c r="C4099" s="12"/>
      <c r="D4099" s="12"/>
      <c r="E4099" s="12"/>
      <c r="F4099" s="12"/>
      <c r="G4099" s="12"/>
      <c r="H4099" s="12"/>
      <c r="I4099" s="12"/>
    </row>
    <row r="4100" spans="1:9" ht="12.75" customHeight="1" x14ac:dyDescent="0.2">
      <c r="A4100" s="12"/>
      <c r="B4100" s="12"/>
      <c r="C4100" s="12"/>
      <c r="D4100" s="12"/>
      <c r="E4100" s="12"/>
      <c r="F4100" s="12"/>
      <c r="G4100" s="12"/>
      <c r="H4100" s="12"/>
      <c r="I4100" s="12"/>
    </row>
    <row r="4101" spans="1:9" ht="12.75" customHeight="1" x14ac:dyDescent="0.2">
      <c r="A4101" s="12"/>
      <c r="B4101" s="12"/>
      <c r="C4101" s="12"/>
      <c r="D4101" s="12"/>
      <c r="E4101" s="12"/>
      <c r="F4101" s="12"/>
      <c r="G4101" s="12"/>
      <c r="H4101" s="12"/>
      <c r="I4101" s="12"/>
    </row>
    <row r="4102" spans="1:9" ht="12.75" customHeight="1" x14ac:dyDescent="0.2">
      <c r="A4102" s="12"/>
      <c r="B4102" s="12"/>
      <c r="C4102" s="12"/>
      <c r="D4102" s="12"/>
      <c r="E4102" s="12"/>
      <c r="F4102" s="12"/>
      <c r="G4102" s="12"/>
      <c r="H4102" s="12"/>
      <c r="I410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>
      <selection activeCell="K7" sqref="K7"/>
    </sheetView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7" workbookViewId="0">
      <selection activeCell="B32" sqref="B32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6" t="s">
        <v>92</v>
      </c>
      <c r="E1" s="167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8" t="s">
        <v>10</v>
      </c>
      <c r="C17" s="168"/>
      <c r="D17" s="169">
        <f>D16+E16</f>
        <v>0</v>
      </c>
      <c r="E17" s="170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CTH TS EB Stage 2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2020-04-27T21:50:03Z</dcterms:modified>
</cp:coreProperties>
</file>