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pds\projects\Fond_du_Lac\1440-39-30\PROGRAM LEVEL SCOPING\Traffic\PES\"/>
    </mc:Choice>
  </mc:AlternateContent>
  <bookViews>
    <workbookView xWindow="0" yWindow="0" windowWidth="25200" windowHeight="11532"/>
  </bookViews>
  <sheets>
    <sheet name="11-40-004_a003p01_blank-wksht" sheetId="1" r:id="rId1"/>
    <sheet name="11-40-004_a003p02_crit-list" sheetId="2" r:id="rId2"/>
    <sheet name="11-40-004_a003p03_example-wksht" sheetId="3" r:id="rId3"/>
  </sheets>
  <definedNames>
    <definedName name="_DesCrit_elem_list">'11-40-004_a003p02_crit-list'!$A$3:$A$51</definedName>
    <definedName name="_DesCrit_elem_look">'11-40-004_a003p02_crit-list'!$A$3:$H$51</definedName>
    <definedName name="_design_element_info" localSheetId="1">'11-40-004_a003p02_crit-list'!$A$2:$H$51</definedName>
    <definedName name="_xlnm._FilterDatabase" localSheetId="1" hidden="1">'11-40-004_a003p02_crit-list'!$A$2:$H$51</definedName>
    <definedName name="_look_des_elem_ID" localSheetId="1">'11-40-004_a003p02_crit-list'!$A$3:$H$51</definedName>
    <definedName name="_look_design_element" localSheetId="1">'11-40-004_a003p02_crit-list'!$A$3:$H$51</definedName>
    <definedName name="_RP_look" localSheetId="2">'11-40-004_a003p03_example-wksht'!$AB$2:$AE$56</definedName>
    <definedName name="design_element" localSheetId="1">'11-40-004_a003p02_crit-list'!$A$3:$A$51</definedName>
    <definedName name="_xlnm.Print_Area" localSheetId="0">'11-40-004_a003p01_blank-wksht'!$A$1:$X$34</definedName>
    <definedName name="_xlnm.Print_Area" localSheetId="1">'11-40-004_a003p02_crit-list'!$A$1:$H$56</definedName>
    <definedName name="_xlnm.Print_Area" localSheetId="2">'11-40-004_a003p03_example-wksht'!$A$1:$X$39</definedName>
    <definedName name="RP_list" localSheetId="2">'11-40-004_a003p03_example-wksht'!$AB$2:$AB$56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8" i="3" l="1"/>
  <c r="K38" i="3"/>
  <c r="I38" i="3"/>
  <c r="G38" i="3"/>
  <c r="H38" i="3" s="1"/>
  <c r="F38" i="3"/>
  <c r="D38" i="3"/>
  <c r="B38" i="3"/>
  <c r="L37" i="3"/>
  <c r="K37" i="3"/>
  <c r="I37" i="3"/>
  <c r="G37" i="3"/>
  <c r="F37" i="3"/>
  <c r="D37" i="3"/>
  <c r="B37" i="3"/>
  <c r="L36" i="3"/>
  <c r="K36" i="3"/>
  <c r="I36" i="3"/>
  <c r="G36" i="3"/>
  <c r="H36" i="3" s="1"/>
  <c r="F36" i="3"/>
  <c r="D36" i="3"/>
  <c r="B36" i="3"/>
  <c r="L35" i="3"/>
  <c r="K35" i="3"/>
  <c r="I35" i="3"/>
  <c r="G35" i="3"/>
  <c r="F35" i="3"/>
  <c r="D35" i="3"/>
  <c r="B35" i="3"/>
  <c r="L34" i="3"/>
  <c r="K34" i="3"/>
  <c r="I34" i="3"/>
  <c r="G34" i="3"/>
  <c r="H34" i="3" s="1"/>
  <c r="F34" i="3"/>
  <c r="D34" i="3"/>
  <c r="B34" i="3"/>
  <c r="L33" i="3"/>
  <c r="K33" i="3"/>
  <c r="I33" i="3"/>
  <c r="G33" i="3"/>
  <c r="F33" i="3"/>
  <c r="D33" i="3"/>
  <c r="B33" i="3"/>
  <c r="L32" i="3"/>
  <c r="K32" i="3"/>
  <c r="I32" i="3"/>
  <c r="G32" i="3"/>
  <c r="H32" i="3" s="1"/>
  <c r="F32" i="3"/>
  <c r="D32" i="3"/>
  <c r="B32" i="3"/>
  <c r="L31" i="3"/>
  <c r="K31" i="3"/>
  <c r="I31" i="3"/>
  <c r="G31" i="3"/>
  <c r="F31" i="3"/>
  <c r="D31" i="3"/>
  <c r="B31" i="3"/>
  <c r="L30" i="3"/>
  <c r="K30" i="3"/>
  <c r="I30" i="3"/>
  <c r="G30" i="3"/>
  <c r="H30" i="3" s="1"/>
  <c r="F30" i="3"/>
  <c r="D30" i="3"/>
  <c r="B30" i="3"/>
  <c r="L29" i="3"/>
  <c r="K29" i="3"/>
  <c r="I29" i="3"/>
  <c r="G29" i="3"/>
  <c r="F29" i="3"/>
  <c r="D29" i="3"/>
  <c r="B29" i="3"/>
  <c r="L28" i="3"/>
  <c r="K28" i="3"/>
  <c r="I28" i="3"/>
  <c r="G28" i="3"/>
  <c r="H28" i="3" s="1"/>
  <c r="F28" i="3"/>
  <c r="D28" i="3"/>
  <c r="B28" i="3"/>
  <c r="L27" i="3"/>
  <c r="K27" i="3"/>
  <c r="I27" i="3"/>
  <c r="G27" i="3"/>
  <c r="F27" i="3"/>
  <c r="D27" i="3"/>
  <c r="B27" i="3"/>
  <c r="L26" i="3"/>
  <c r="K26" i="3"/>
  <c r="I26" i="3"/>
  <c r="G26" i="3"/>
  <c r="H26" i="3" s="1"/>
  <c r="F26" i="3"/>
  <c r="D26" i="3"/>
  <c r="B26" i="3"/>
  <c r="L25" i="3"/>
  <c r="K25" i="3"/>
  <c r="I25" i="3"/>
  <c r="G25" i="3"/>
  <c r="F25" i="3"/>
  <c r="D25" i="3"/>
  <c r="B25" i="3"/>
  <c r="L24" i="3"/>
  <c r="K24" i="3"/>
  <c r="I24" i="3"/>
  <c r="G24" i="3"/>
  <c r="H24" i="3" s="1"/>
  <c r="F24" i="3"/>
  <c r="D24" i="3"/>
  <c r="B24" i="3"/>
  <c r="L23" i="3"/>
  <c r="K23" i="3"/>
  <c r="I23" i="3"/>
  <c r="G23" i="3"/>
  <c r="F23" i="3"/>
  <c r="D23" i="3"/>
  <c r="B23" i="3"/>
  <c r="L22" i="3"/>
  <c r="K22" i="3"/>
  <c r="I22" i="3"/>
  <c r="G22" i="3"/>
  <c r="H22" i="3" s="1"/>
  <c r="F22" i="3"/>
  <c r="D22" i="3"/>
  <c r="B22" i="3"/>
  <c r="L21" i="3"/>
  <c r="K21" i="3"/>
  <c r="I21" i="3"/>
  <c r="G21" i="3"/>
  <c r="F21" i="3"/>
  <c r="D21" i="3"/>
  <c r="B21" i="3"/>
  <c r="L20" i="3"/>
  <c r="K20" i="3"/>
  <c r="I20" i="3"/>
  <c r="G20" i="3"/>
  <c r="H20" i="3" s="1"/>
  <c r="F20" i="3"/>
  <c r="D20" i="3"/>
  <c r="B20" i="3"/>
  <c r="L19" i="3"/>
  <c r="K19" i="3"/>
  <c r="I19" i="3"/>
  <c r="G19" i="3"/>
  <c r="F19" i="3"/>
  <c r="D19" i="3"/>
  <c r="B19" i="3"/>
  <c r="L18" i="3"/>
  <c r="K18" i="3"/>
  <c r="I18" i="3"/>
  <c r="G18" i="3"/>
  <c r="H18" i="3" s="1"/>
  <c r="F18" i="3"/>
  <c r="D18" i="3"/>
  <c r="B18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H21" i="3" l="1"/>
  <c r="H25" i="3"/>
  <c r="H29" i="3"/>
  <c r="H33" i="3"/>
  <c r="H37" i="3"/>
  <c r="H19" i="3"/>
  <c r="H23" i="3"/>
  <c r="H27" i="3"/>
  <c r="H31" i="3"/>
  <c r="H35" i="3"/>
</calcChain>
</file>

<file path=xl/comments1.xml><?xml version="1.0" encoding="utf-8"?>
<comments xmlns="http://schemas.openxmlformats.org/spreadsheetml/2006/main">
  <authors>
    <author>John</author>
  </authors>
  <commentList>
    <comment ref="T17" authorId="0" shapeId="0">
      <text>
        <r>
          <rPr>
            <b/>
            <sz val="9"/>
            <color indexed="81"/>
            <rFont val="Tahoma"/>
            <family val="2"/>
          </rPr>
          <t>John:</t>
        </r>
        <r>
          <rPr>
            <sz val="9"/>
            <color indexed="81"/>
            <rFont val="Tahoma"/>
            <family val="2"/>
          </rPr>
          <t xml:space="preserve">
To match flowchart</t>
        </r>
      </text>
    </comment>
  </commentList>
</comments>
</file>

<file path=xl/comments2.xml><?xml version="1.0" encoding="utf-8"?>
<comments xmlns="http://schemas.openxmlformats.org/spreadsheetml/2006/main">
  <authors>
    <author>ditj2b</author>
    <author>John</author>
  </authors>
  <commentList>
    <comment ref="AB1" authorId="0" shapeId="0">
      <text>
        <r>
          <rPr>
            <b/>
            <sz val="8"/>
            <color indexed="81"/>
            <rFont val="Tahoma"/>
            <family val="2"/>
          </rPr>
          <t>ditj2b:</t>
        </r>
        <r>
          <rPr>
            <sz val="8"/>
            <color indexed="81"/>
            <rFont val="Tahoma"/>
            <family val="2"/>
          </rPr>
          <t xml:space="preserve">
7-28-16 change from USH 8 to STH 199 because USH 8 is NHS and probably federal truck route</t>
        </r>
      </text>
    </comment>
    <comment ref="E3" authorId="0" shapeId="0">
      <text>
        <r>
          <rPr>
            <b/>
            <sz val="8"/>
            <color indexed="81"/>
            <rFont val="Tahoma"/>
            <family val="2"/>
          </rPr>
          <t>ditj2b:</t>
        </r>
        <r>
          <rPr>
            <sz val="8"/>
            <color indexed="81"/>
            <rFont val="Tahoma"/>
            <family val="2"/>
          </rPr>
          <t xml:space="preserve">
7-28-16 change from USH 8 to STH 199 because USH 8 is NHS and probably federal truck route</t>
        </r>
      </text>
    </comment>
    <comment ref="T17" authorId="1" shapeId="0">
      <text>
        <r>
          <rPr>
            <b/>
            <sz val="9"/>
            <color indexed="81"/>
            <rFont val="Tahoma"/>
            <family val="2"/>
          </rPr>
          <t>John:</t>
        </r>
        <r>
          <rPr>
            <sz val="9"/>
            <color indexed="81"/>
            <rFont val="Tahoma"/>
            <family val="2"/>
          </rPr>
          <t xml:space="preserve">
To match flowchart</t>
        </r>
      </text>
    </comment>
  </commentList>
</comments>
</file>

<file path=xl/sharedStrings.xml><?xml version="1.0" encoding="utf-8"?>
<sst xmlns="http://schemas.openxmlformats.org/spreadsheetml/2006/main" count="835" uniqueCount="276">
  <si>
    <t>Design Criteria Evaluation Worksheet</t>
  </si>
  <si>
    <t>NHS Route?</t>
  </si>
  <si>
    <t xml:space="preserve">Project ID: </t>
  </si>
  <si>
    <t>FED Truck route?</t>
  </si>
  <si>
    <t>Highway:</t>
  </si>
  <si>
    <t>rural or urban</t>
  </si>
  <si>
    <t>Project Limits:</t>
  </si>
  <si>
    <t>no. of travel lanes</t>
  </si>
  <si>
    <t>Project Description:</t>
  </si>
  <si>
    <t>divided or undivided</t>
  </si>
  <si>
    <t>Design Year:</t>
  </si>
  <si>
    <t>Posted Speed</t>
  </si>
  <si>
    <t>Design Speed</t>
  </si>
  <si>
    <t>Design Year AADT</t>
  </si>
  <si>
    <t>Percent trucks</t>
  </si>
  <si>
    <t>Design Class</t>
  </si>
  <si>
    <t>source</t>
  </si>
  <si>
    <t>MetaManager Safety Analysis</t>
  </si>
  <si>
    <t>See List on p.2 of 
Att. 4.3</t>
  </si>
  <si>
    <t>FDM 11-40-6
11-20-1, 11-15-1</t>
  </si>
  <si>
    <t>FDM 11-40, 11-44
11-10, 11-15</t>
  </si>
  <si>
    <t>see Att. 4.1, Table A4.1</t>
  </si>
  <si>
    <t xml:space="preserve">Col. 15  of  SSA WORKSHEET </t>
  </si>
  <si>
    <t>FDM 11-40, 11-44</t>
  </si>
  <si>
    <t>destination</t>
  </si>
  <si>
    <t xml:space="preserve">Col. 10 of SSA WORKSHEET </t>
  </si>
  <si>
    <t>notes</t>
  </si>
  <si>
    <t>Segmentation for MetaManager Safety Analysis</t>
  </si>
  <si>
    <t>STN Reference Point</t>
  </si>
  <si>
    <t>Physical location of STN Reference Point</t>
  </si>
  <si>
    <t>Some design criteria have different standards depending on their function
For example, Lane width requirements are different for travel lanes and turn lanes</t>
  </si>
  <si>
    <t>Unit of measurement for design criteria - 
For example, 
lane width is measuered in feet</t>
  </si>
  <si>
    <t>Is standard for design criteria a minimum (Min.) or maximum (Max.)standard?
For example, lane width is a MIN standard; maximum grade is a MAX standard
Some criteria have both MIN and MAX (e.g., superelevation rate)</t>
  </si>
  <si>
    <t>Use if checking multiple criteria for the same geometric element 
For example,, max and min cross slope; curve radius and superelevation)</t>
  </si>
  <si>
    <r>
      <rPr>
        <b/>
        <sz val="9"/>
        <color rgb="FFC00000"/>
        <rFont val="Arial"/>
        <family val="2"/>
      </rPr>
      <t>Yes</t>
    </r>
    <r>
      <rPr>
        <sz val="9"/>
        <color theme="1"/>
        <rFont val="Arial"/>
        <family val="2"/>
      </rPr>
      <t xml:space="preserve"> = Existing is substandard based on 3R Design Standard without a PES in col (16)
</t>
    </r>
    <r>
      <rPr>
        <b/>
        <sz val="9"/>
        <color rgb="FFC00000"/>
        <rFont val="Arial"/>
        <family val="2"/>
      </rPr>
      <t>No</t>
    </r>
    <r>
      <rPr>
        <sz val="9"/>
        <color theme="1"/>
        <rFont val="Arial"/>
        <family val="2"/>
      </rPr>
      <t xml:space="preserve"> =</t>
    </r>
    <r>
      <rPr>
        <b/>
        <sz val="9"/>
        <rFont val="Arial"/>
        <family val="2"/>
      </rPr>
      <t>PES is not Needed</t>
    </r>
    <r>
      <rPr>
        <sz val="9"/>
        <color theme="1"/>
        <rFont val="Arial"/>
        <family val="2"/>
      </rPr>
      <t xml:space="preserve"> - Existing meets 3R Design Standard without a PES in col (16)
(Neither a PES nor an ES is needed)</t>
    </r>
  </si>
  <si>
    <r>
      <rPr>
        <b/>
        <sz val="9"/>
        <color rgb="FFC00000"/>
        <rFont val="Arial"/>
        <family val="2"/>
      </rPr>
      <t>Yes</t>
    </r>
    <r>
      <rPr>
        <sz val="9"/>
        <color theme="1"/>
        <rFont val="Arial"/>
        <family val="2"/>
      </rPr>
      <t xml:space="preserve"> = Design Criteria is both Controlling and eligible for PES 
</t>
    </r>
    <r>
      <rPr>
        <b/>
        <sz val="9"/>
        <color rgb="FFC00000"/>
        <rFont val="Arial"/>
        <family val="2"/>
      </rPr>
      <t>No</t>
    </r>
    <r>
      <rPr>
        <sz val="9"/>
        <color theme="1"/>
        <rFont val="Arial"/>
        <family val="2"/>
      </rPr>
      <t xml:space="preserve"> = </t>
    </r>
    <r>
      <rPr>
        <b/>
        <sz val="9"/>
        <rFont val="Arial"/>
        <family val="2"/>
      </rPr>
      <t>PES cannot Apply</t>
    </r>
    <r>
      <rPr>
        <sz val="9"/>
        <color theme="1"/>
        <rFont val="Arial"/>
        <family val="2"/>
      </rPr>
      <t xml:space="preserve"> - Design Criteria is either non-Controlling or  Design Criteria is Controlling but is not eligible for PES </t>
    </r>
  </si>
  <si>
    <r>
      <rPr>
        <sz val="9"/>
        <rFont val="Arial"/>
        <family val="2"/>
      </rPr>
      <t>SS-CC = Sub-Standard Controlling Criteria</t>
    </r>
    <r>
      <rPr>
        <sz val="9"/>
        <color theme="1"/>
        <rFont val="Arial"/>
        <family val="2"/>
      </rPr>
      <t xml:space="preserve">
</t>
    </r>
    <r>
      <rPr>
        <b/>
        <sz val="9"/>
        <color rgb="FFC00000"/>
        <rFont val="Arial"/>
        <family val="2"/>
      </rPr>
      <t>Yes</t>
    </r>
    <r>
      <rPr>
        <sz val="9"/>
        <color theme="1"/>
        <rFont val="Arial"/>
        <family val="2"/>
      </rPr>
      <t xml:space="preserve"> if both col (17) and col (18) are Yes
</t>
    </r>
    <r>
      <rPr>
        <b/>
        <sz val="9"/>
        <color rgb="FFC00000"/>
        <rFont val="Arial"/>
        <family val="2"/>
      </rPr>
      <t>No</t>
    </r>
    <r>
      <rPr>
        <sz val="9"/>
        <color theme="1"/>
        <rFont val="Arial"/>
        <family val="2"/>
      </rPr>
      <t xml:space="preserve"> if either col (17) or col (18) are No</t>
    </r>
  </si>
  <si>
    <r>
      <rPr>
        <sz val="9"/>
        <rFont val="Arial"/>
        <family val="2"/>
      </rPr>
      <t>SS-CC = Sub-Standard Controlling Criteria</t>
    </r>
    <r>
      <rPr>
        <sz val="9"/>
        <color theme="1"/>
        <rFont val="Arial"/>
        <family val="2"/>
      </rPr>
      <t xml:space="preserve">
</t>
    </r>
    <r>
      <rPr>
        <b/>
        <sz val="9"/>
        <color rgb="FFC00000"/>
        <rFont val="Arial"/>
        <family val="2"/>
      </rPr>
      <t>Yes</t>
    </r>
    <r>
      <rPr>
        <sz val="9"/>
        <color theme="1"/>
        <rFont val="Arial"/>
        <family val="2"/>
      </rPr>
      <t xml:space="preserve"> = </t>
    </r>
    <r>
      <rPr>
        <b/>
        <sz val="9"/>
        <color theme="1"/>
        <rFont val="Arial"/>
        <family val="2"/>
      </rPr>
      <t xml:space="preserve">PES Applies </t>
    </r>
    <r>
      <rPr>
        <sz val="9"/>
        <color theme="1"/>
        <rFont val="Arial"/>
        <family val="2"/>
      </rPr>
      <t xml:space="preserve">- 
if col (19) of this worksheet is Yes and  
col (15)  of the 'Safety Screening Analysis (SSA) Worksheet' is Yes
</t>
    </r>
    <r>
      <rPr>
        <b/>
        <sz val="9"/>
        <color rgb="FFC00000"/>
        <rFont val="Arial"/>
        <family val="2"/>
      </rPr>
      <t xml:space="preserve">No = </t>
    </r>
    <r>
      <rPr>
        <b/>
        <sz val="9"/>
        <rFont val="Arial"/>
        <family val="2"/>
      </rPr>
      <t>PES does not Apply</t>
    </r>
    <r>
      <rPr>
        <b/>
        <sz val="9"/>
        <color rgb="FFC00000"/>
        <rFont val="Arial"/>
        <family val="2"/>
      </rPr>
      <t xml:space="preserve">  - 
</t>
    </r>
    <r>
      <rPr>
        <sz val="9"/>
        <rFont val="Arial"/>
        <family val="2"/>
      </rPr>
      <t xml:space="preserve">if col (19) of this worksheet is Yes and  
col (15)  of the 'Safety Screening Analysis (SSA) Worksheet' is No
</t>
    </r>
    <r>
      <rPr>
        <b/>
        <sz val="9"/>
        <color rgb="FFC00000"/>
        <rFont val="Arial"/>
        <family val="2"/>
      </rPr>
      <t>NA</t>
    </r>
    <r>
      <rPr>
        <sz val="9"/>
        <rFont val="Arial"/>
        <family val="2"/>
      </rPr>
      <t xml:space="preserve"> (not applicable) = PES is not needed or PES cannot apply
*  NA if col. (17 &amp; 19) = No (PES is not needed)
*  NA if col. (18 &amp; 19) = No (PES cannort apply)</t>
    </r>
  </si>
  <si>
    <t>Applicable only for controlling criteria that are eligible for a PES
NA if col. (18) = No</t>
  </si>
  <si>
    <r>
      <rPr>
        <b/>
        <sz val="9"/>
        <color rgb="FFC00000"/>
        <rFont val="Arial"/>
        <family val="2"/>
      </rPr>
      <t>Yes</t>
    </r>
    <r>
      <rPr>
        <sz val="9"/>
        <color theme="1"/>
        <rFont val="Arial"/>
        <family val="2"/>
      </rPr>
      <t xml:space="preserve"> = PES applies (i.e., col. (20) ="Yes") and existing in col. (14) 
            does </t>
    </r>
    <r>
      <rPr>
        <u/>
        <sz val="9"/>
        <color theme="1"/>
        <rFont val="Arial"/>
        <family val="2"/>
      </rPr>
      <t>not</t>
    </r>
    <r>
      <rPr>
        <sz val="9"/>
        <color theme="1"/>
        <rFont val="Arial"/>
        <family val="2"/>
      </rPr>
      <t xml:space="preserve"> meet standard in col. (21) 
(Improve existing to meet standard in col. (21) unless approved ES)
</t>
    </r>
    <r>
      <rPr>
        <b/>
        <sz val="9"/>
        <color rgb="FFC00000"/>
        <rFont val="Arial"/>
        <family val="2"/>
      </rPr>
      <t>No</t>
    </r>
    <r>
      <rPr>
        <sz val="9"/>
        <color theme="1"/>
        <rFont val="Arial"/>
        <family val="2"/>
      </rPr>
      <t xml:space="preserve"> = PES applies (i.e., col. (20) ="Yes") and existing in col. (14) 
           meets standard in col. (21)
</t>
    </r>
    <r>
      <rPr>
        <b/>
        <sz val="9"/>
        <color rgb="FFC00000"/>
        <rFont val="Arial"/>
        <family val="2"/>
      </rPr>
      <t>NA</t>
    </r>
    <r>
      <rPr>
        <sz val="9"/>
        <color theme="1"/>
        <rFont val="Arial"/>
        <family val="2"/>
      </rPr>
      <t xml:space="preserve"> (not applicable) = PES is not needed or 
          PES cannot apply or PES does not apply  
  *  NA if col. (17 and 19) = No --- PES is not needed
  *  NA if col. (18 and 19) = No --- PES cannort apply
  *  NA if col. (20)             = No --- PES does not apply
(If existing in col. (14) is does not meet standard in col. (16) then Improve to meet standard in col. (16) unless approved ES)</t>
    </r>
  </si>
  <si>
    <t>col. No.</t>
  </si>
  <si>
    <t>Heading:</t>
  </si>
  <si>
    <t>PDP ID</t>
  </si>
  <si>
    <r>
      <t>From RP</t>
    </r>
    <r>
      <rPr>
        <sz val="10"/>
        <color rgb="FF7030A0"/>
        <rFont val="Arial"/>
        <family val="2"/>
      </rPr>
      <t/>
    </r>
  </si>
  <si>
    <t>RP Description</t>
  </si>
  <si>
    <r>
      <t>To RP</t>
    </r>
    <r>
      <rPr>
        <sz val="10"/>
        <color rgb="FF7030A0"/>
        <rFont val="Arial"/>
        <family val="2"/>
      </rPr>
      <t/>
    </r>
  </si>
  <si>
    <r>
      <t xml:space="preserve">From 
Proj. Sta </t>
    </r>
    <r>
      <rPr>
        <sz val="10"/>
        <color rgb="FFC00000"/>
        <rFont val="Arial"/>
        <family val="2"/>
      </rPr>
      <t xml:space="preserve">
(if known)</t>
    </r>
  </si>
  <si>
    <r>
      <t xml:space="preserve">To 
Proj. Sta </t>
    </r>
    <r>
      <rPr>
        <sz val="10"/>
        <color rgb="FFC00000"/>
        <rFont val="Arial"/>
        <family val="2"/>
      </rPr>
      <t xml:space="preserve">
(if known)</t>
    </r>
  </si>
  <si>
    <t>Length</t>
  </si>
  <si>
    <r>
      <t xml:space="preserve">Design Criteria </t>
    </r>
    <r>
      <rPr>
        <b/>
        <i/>
        <sz val="9"/>
        <color rgb="FF7030A0"/>
        <rFont val="Calibri"/>
        <family val="2"/>
        <scheme val="minor"/>
      </rPr>
      <t/>
    </r>
  </si>
  <si>
    <r>
      <t>Design Criteria Element</t>
    </r>
    <r>
      <rPr>
        <sz val="9"/>
        <color rgb="FFC00000"/>
        <rFont val="Calibri"/>
        <family val="2"/>
        <scheme val="minor"/>
      </rPr>
      <t/>
    </r>
  </si>
  <si>
    <r>
      <t>unit</t>
    </r>
    <r>
      <rPr>
        <i/>
        <sz val="9"/>
        <color rgb="FFC00000"/>
        <rFont val="Calibri"/>
        <family val="2"/>
        <scheme val="minor"/>
      </rPr>
      <t/>
    </r>
  </si>
  <si>
    <t>MIN or MAX?</t>
  </si>
  <si>
    <t>Multiple-criteria- ID</t>
  </si>
  <si>
    <t>Describe Existing Condition</t>
  </si>
  <si>
    <t>Existing dimension</t>
  </si>
  <si>
    <t>3R Design Standard 
without a PES</t>
  </si>
  <si>
    <r>
      <t xml:space="preserve">Is Existing Dimension in col. (14) substandard compared to Design Standard in col. (16)? </t>
    </r>
    <r>
      <rPr>
        <b/>
        <sz val="12"/>
        <color rgb="FFC00000"/>
        <rFont val="Arial"/>
        <family val="2"/>
      </rPr>
      <t xml:space="preserve">
(Yes / No) </t>
    </r>
  </si>
  <si>
    <r>
      <t xml:space="preserve">Is Design Criteria eligible for a PES?
</t>
    </r>
    <r>
      <rPr>
        <b/>
        <sz val="12"/>
        <color rgb="FFC00000"/>
        <rFont val="Arial"/>
        <family val="2"/>
      </rPr>
      <t>(Yes / No)</t>
    </r>
  </si>
  <si>
    <r>
      <t xml:space="preserve">Are there existing  SS-CC  in the roadway segment that are eligible for a PES? 
</t>
    </r>
    <r>
      <rPr>
        <b/>
        <sz val="12"/>
        <color rgb="FFC00000"/>
        <rFont val="Arial"/>
        <family val="2"/>
      </rPr>
      <t>(Yes / No)</t>
    </r>
  </si>
  <si>
    <r>
      <t xml:space="preserve">Did the Safety Screening Analysis (SSA) determine that a PES applies for the eligible SS-CC? 
</t>
    </r>
    <r>
      <rPr>
        <b/>
        <sz val="12"/>
        <color rgb="FFC00000"/>
        <rFont val="Arial"/>
        <family val="2"/>
      </rPr>
      <t xml:space="preserve">(Yes / No / NA) </t>
    </r>
  </si>
  <si>
    <t xml:space="preserve">3R Design Standard  
with a PES </t>
  </si>
  <si>
    <r>
      <t xml:space="preserve">Does Existing Dimension in col. (14) Need to be improved to meet Design Standard in col. (21)? </t>
    </r>
    <r>
      <rPr>
        <b/>
        <sz val="12"/>
        <color rgb="FFC00000"/>
        <rFont val="Arial"/>
        <family val="2"/>
      </rPr>
      <t xml:space="preserve">
(Yes / No / NA) </t>
    </r>
  </si>
  <si>
    <t>Comments</t>
  </si>
  <si>
    <t>Controlling Criteria for Freeways / Expressways and for non-Freeways / non-Expressways with a Design Speed of 50 mph or greater</t>
  </si>
  <si>
    <t>Design Criteria Element</t>
  </si>
  <si>
    <t>Design Criteria</t>
  </si>
  <si>
    <t>unit</t>
  </si>
  <si>
    <t>Speed
related</t>
  </si>
  <si>
    <t>Structure
related</t>
  </si>
  <si>
    <t>Cross-Section
related</t>
  </si>
  <si>
    <t>Alignment
related</t>
  </si>
  <si>
    <t>MAX or MIN?</t>
  </si>
  <si>
    <t>mph</t>
  </si>
  <si>
    <t>YES</t>
  </si>
  <si>
    <t>MIN</t>
  </si>
  <si>
    <t>Lane Width-Auxiliary Lane</t>
  </si>
  <si>
    <t>Lane Width</t>
  </si>
  <si>
    <t>feet</t>
  </si>
  <si>
    <t xml:space="preserve">Lane Width-Climbing Lane/Passing Lane </t>
  </si>
  <si>
    <t xml:space="preserve">Lane Width-Ramp </t>
  </si>
  <si>
    <t>Lane Width-Travel Lane</t>
  </si>
  <si>
    <t>Lane Width-Turn Lane</t>
  </si>
  <si>
    <t>Lane Width-Turn Lane-TWLTL</t>
  </si>
  <si>
    <t>Offset  to curb face-from Auxiliary Lane</t>
  </si>
  <si>
    <t>Shoulder Width</t>
  </si>
  <si>
    <t>Offset  to curb face-from Ramp</t>
  </si>
  <si>
    <t>Offset to curb face-from Travel Lane-median-side</t>
  </si>
  <si>
    <t>Offset to curb face-from Travel Lane-outside</t>
  </si>
  <si>
    <t>Offset to curb face-from Turn Lane</t>
  </si>
  <si>
    <t>Shoulder Width-adjacent to Auxiliary Lane</t>
  </si>
  <si>
    <t>Shoulder Width-adjacent to Climbing Lane/Passing Lane</t>
  </si>
  <si>
    <t>Shoulder Width-adjacent to Ramp</t>
  </si>
  <si>
    <t>Shoulder Width-adjacent to Travel Lane-median-side</t>
  </si>
  <si>
    <t>Shoulder Width-adjacent to Travel Lane-outside</t>
  </si>
  <si>
    <t>Shoulder Width-adjacent to Turn Lane</t>
  </si>
  <si>
    <t>Horizontal Curve Radius Rmin</t>
  </si>
  <si>
    <t>Horizontal Curve Radius</t>
  </si>
  <si>
    <t>Horizontal Curve Radius-PI Deflection-No Curve-Posted Speed</t>
  </si>
  <si>
    <t>degrees</t>
  </si>
  <si>
    <t>MAX</t>
  </si>
  <si>
    <t>Superelevation Rate-e-max-table</t>
  </si>
  <si>
    <t>Superelevation Rate</t>
  </si>
  <si>
    <t>text</t>
  </si>
  <si>
    <t>NA</t>
  </si>
  <si>
    <t>Superelevation Rate-percent-minimum-for-R-and-speed</t>
  </si>
  <si>
    <t>percent</t>
  </si>
  <si>
    <t>Superelevation Rate-percent-maximum</t>
  </si>
  <si>
    <t>Maximum Grade-intersection-reconstr-appr</t>
  </si>
  <si>
    <t>Maximum Grade</t>
  </si>
  <si>
    <t>Maximum Grade-level</t>
  </si>
  <si>
    <t>Maximum Grade-rolling</t>
  </si>
  <si>
    <t>Stopping Sight Distance-Crest Vertical Curve-Category-1-2</t>
  </si>
  <si>
    <t>Stopping Sight Distance</t>
  </si>
  <si>
    <t>Stopping Sight Distance-Horizontal Curve-Category-1-2</t>
  </si>
  <si>
    <t>Stopping Sight Distance-Sag Vertical Curve-undercrossing-Category-1-2</t>
  </si>
  <si>
    <t>Stopping Sight Distance-Crest Vertical Curve-Category-3</t>
  </si>
  <si>
    <t>Stopping Sight Distance-Horizontal Curve-Category-3</t>
  </si>
  <si>
    <t>Stopping Sight Distance-Sag Vertical Curve-undercrossing-Category-3</t>
  </si>
  <si>
    <t>Cross Slope-break at crown-maximum</t>
  </si>
  <si>
    <t>Cross Slope</t>
  </si>
  <si>
    <t>Cross Slope-break at shoulder-maximum</t>
  </si>
  <si>
    <t>Cross Slope-Lane-maximum</t>
  </si>
  <si>
    <t>Cross Slope-Lane-minimum-existing-ACP</t>
  </si>
  <si>
    <t>Cross Slope-Lane-minimum-existing-PCCP</t>
  </si>
  <si>
    <t>Vertical Clearance-remain-over-hwy-to-interch-str</t>
  </si>
  <si>
    <t>Vertical Clearance</t>
  </si>
  <si>
    <t>Vertical Clearance-remain-over-hwy-to-non-interch-str-or-to-RR-str</t>
  </si>
  <si>
    <t>Vertical Clearance-remain-over-hwy-to-ped/sh-use-str</t>
  </si>
  <si>
    <t>Vertical Clearance-remain-over-hwy-to-sign-str</t>
  </si>
  <si>
    <t>Vertical Clearance-remain-over-RR</t>
  </si>
  <si>
    <t>Vertical Clearance-replace-over-hwy-to-interch-str</t>
  </si>
  <si>
    <t>Vertical Clearance-replace-over-hwy-to-non-interch-str-or-to-RR-str</t>
  </si>
  <si>
    <t>Vertical Clearance-replace-over-hwy-to-ped/sh-use-str</t>
  </si>
  <si>
    <t>Vertical Clearance-replace-over-hwy-to-sign-str</t>
  </si>
  <si>
    <t>Vertical Clearance-replace-over-RR</t>
  </si>
  <si>
    <t>Design Loading Structural Capacity</t>
  </si>
  <si>
    <t>loading</t>
  </si>
  <si>
    <t>Controlling Criteria for non-Freeways / non-Expressways with a Design Speed of less than 50 mph</t>
  </si>
  <si>
    <t>no</t>
  </si>
  <si>
    <t xml:space="preserve"> RP [199E]</t>
  </si>
  <si>
    <t>Station</t>
  </si>
  <si>
    <t>1590-23-00</t>
  </si>
  <si>
    <t>288M000</t>
  </si>
  <si>
    <t>AIRPORT RD</t>
  </si>
  <si>
    <t>541-begin</t>
  </si>
  <si>
    <t>STH 199</t>
  </si>
  <si>
    <t>rural</t>
  </si>
  <si>
    <t>289 000</t>
  </si>
  <si>
    <t>CTH O</t>
  </si>
  <si>
    <t>541-end / 542-begin</t>
  </si>
  <si>
    <t>CTH O - US 141</t>
  </si>
  <si>
    <t>289 048</t>
  </si>
  <si>
    <t>between CTH O and WOODS RD</t>
  </si>
  <si>
    <t>undivided</t>
  </si>
  <si>
    <t>290 000</t>
  </si>
  <si>
    <t>WOODS RD</t>
  </si>
  <si>
    <t>542-end / 543-begin</t>
  </si>
  <si>
    <t>290 014</t>
  </si>
  <si>
    <t>between WOODS RD and BLUEBERRY POINT RD</t>
  </si>
  <si>
    <t>290 039</t>
  </si>
  <si>
    <t>290 044</t>
  </si>
  <si>
    <t>290 048</t>
  </si>
  <si>
    <t>3RA1-3</t>
  </si>
  <si>
    <t>290 073</t>
  </si>
  <si>
    <t>290 076</t>
  </si>
  <si>
    <t>290 079</t>
  </si>
  <si>
    <t>290 087</t>
  </si>
  <si>
    <t>291 000</t>
  </si>
  <si>
    <t>BLUEBERRY POINT RD</t>
  </si>
  <si>
    <t>543-end / 544-begin</t>
  </si>
  <si>
    <t>291 007</t>
  </si>
  <si>
    <t>between BLUEBERRY POINT RD and LILY LAKE RD</t>
  </si>
  <si>
    <t>300 000</t>
  </si>
  <si>
    <t>Posted speed = 55 mph</t>
  </si>
  <si>
    <t>No</t>
  </si>
  <si>
    <t>291 012</t>
  </si>
  <si>
    <t>2-11' Lanes</t>
  </si>
  <si>
    <t>Yes</t>
  </si>
  <si>
    <t>existing</t>
  </si>
  <si>
    <t>291 018</t>
  </si>
  <si>
    <t>9.0-ft right turn lane</t>
  </si>
  <si>
    <t>291 033</t>
  </si>
  <si>
    <t>C&amp;G offset at 2-feet from travel lane</t>
  </si>
  <si>
    <t>291 039</t>
  </si>
  <si>
    <t>291 061</t>
  </si>
  <si>
    <t>R=2,250-ft
4.5% SE rate
6% emax</t>
  </si>
  <si>
    <t>294 019</t>
  </si>
  <si>
    <t>294 034</t>
  </si>
  <si>
    <t>291 066</t>
  </si>
  <si>
    <t>294 186</t>
  </si>
  <si>
    <t>294 244</t>
  </si>
  <si>
    <t>R=5,550-ft
2.3% SE rate
6% emax</t>
  </si>
  <si>
    <t>curve straddles two PDP</t>
  </si>
  <si>
    <t>291 088</t>
  </si>
  <si>
    <t>294 445</t>
  </si>
  <si>
    <t>294 450</t>
  </si>
  <si>
    <t>292 000</t>
  </si>
  <si>
    <t>LILY LAKE RD</t>
  </si>
  <si>
    <t>544-end / 545-begin</t>
  </si>
  <si>
    <t>292 019</t>
  </si>
  <si>
    <t>292 041</t>
  </si>
  <si>
    <t>8.0-ft graded shoulder on left side
3:1 contiguous sideslope</t>
  </si>
  <si>
    <t>usable shoulder width reduced by 1-foot because of 3:1 side slope</t>
  </si>
  <si>
    <t>between LILY LAKE RD and 1 MILE RD</t>
  </si>
  <si>
    <t>PI Deflection 302'18"</t>
  </si>
  <si>
    <t>R=1,000-feet
emax=6.0%</t>
  </si>
  <si>
    <t>294 000</t>
  </si>
  <si>
    <t>1 MILE RD</t>
  </si>
  <si>
    <t>545-end / 546-begin</t>
  </si>
  <si>
    <t>R=2,050-ft
Reverse Crown</t>
  </si>
  <si>
    <t>same curve</t>
  </si>
  <si>
    <t>294 012</t>
  </si>
  <si>
    <t>between 1 MILE RD and End Project</t>
  </si>
  <si>
    <t>K=110
VC L=220-feet
A=2</t>
  </si>
  <si>
    <t>K&lt;Kmin but S &gt; L applies</t>
  </si>
  <si>
    <t>294 024</t>
  </si>
  <si>
    <t>294 073</t>
  </si>
  <si>
    <t>294 079</t>
  </si>
  <si>
    <t>5.00 % - No issues</t>
  </si>
  <si>
    <t>Length &lt; critical</t>
  </si>
  <si>
    <t>294 029</t>
  </si>
  <si>
    <t>R=2,050-ft
Line of Sight obstruction at 14-ft from CL</t>
  </si>
  <si>
    <t>294 033</t>
  </si>
  <si>
    <t>existing pavement cross slope = 1.5%</t>
  </si>
  <si>
    <t>Min. also checked</t>
  </si>
  <si>
    <t>Max. also checked</t>
  </si>
  <si>
    <t>13'-10"</t>
  </si>
  <si>
    <t>structure scheduled for replacement</t>
  </si>
  <si>
    <t>No issues</t>
  </si>
  <si>
    <t>294 083</t>
  </si>
  <si>
    <t/>
  </si>
  <si>
    <t>294 087</t>
  </si>
  <si>
    <t>294 094</t>
  </si>
  <si>
    <t>546-end / 547-begin</t>
  </si>
  <si>
    <t>294 126</t>
  </si>
  <si>
    <t>294 134</t>
  </si>
  <si>
    <t>294 138</t>
  </si>
  <si>
    <t>294 142</t>
  </si>
  <si>
    <t>294 154</t>
  </si>
  <si>
    <t>294 195</t>
  </si>
  <si>
    <t>547-end / 548-begin</t>
  </si>
  <si>
    <t>294 203</t>
  </si>
  <si>
    <t>294 206</t>
  </si>
  <si>
    <t>294 216</t>
  </si>
  <si>
    <t>294 227</t>
  </si>
  <si>
    <t>294 292</t>
  </si>
  <si>
    <t>548-end / 549-begin</t>
  </si>
  <si>
    <t>294 399</t>
  </si>
  <si>
    <t>549-end / 550-begin</t>
  </si>
  <si>
    <t>End Project</t>
  </si>
  <si>
    <t>550-end</t>
  </si>
  <si>
    <t xml:space="preserve">Col. 11 of SSA WORKSHEET </t>
  </si>
  <si>
    <t>Lane Width-Travel Lane-other</t>
  </si>
  <si>
    <t>Functional Class</t>
  </si>
  <si>
    <t>Arterial</t>
  </si>
  <si>
    <t>1440-39-30</t>
  </si>
  <si>
    <t>USH 151 - CTH UU</t>
  </si>
  <si>
    <t>FDL - Plymouth</t>
  </si>
  <si>
    <t>Prinicipal Arterial</t>
  </si>
  <si>
    <t>rural/urban</t>
  </si>
  <si>
    <t>4 to CTH K, 2 past CTH K</t>
  </si>
  <si>
    <t>divided to CTH K, Undivided past CTH K</t>
  </si>
  <si>
    <t>35,45,55</t>
  </si>
  <si>
    <t>max</t>
  </si>
  <si>
    <t>n/a</t>
  </si>
  <si>
    <t xml:space="preserve">Yes </t>
  </si>
  <si>
    <t>023E226T059</t>
  </si>
  <si>
    <t>023E228 000</t>
  </si>
  <si>
    <t>CTH K - CTH UU</t>
  </si>
  <si>
    <t>136+50</t>
  </si>
  <si>
    <t>203+39.87</t>
  </si>
  <si>
    <t>A2</t>
  </si>
  <si>
    <t>A2/A3</t>
  </si>
  <si>
    <t>0.69</t>
  </si>
  <si>
    <t>12320 - 12580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</si>
</sst>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\+##.00"/>
  </numFmts>
  <fonts count="40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20"/>
      <color rgb="FF00B0F0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4"/>
      <name val="Arial"/>
      <family val="2"/>
    </font>
    <font>
      <b/>
      <sz val="10"/>
      <color rgb="FFC0000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color rgb="FFC00000"/>
      <name val="Arial"/>
      <family val="2"/>
    </font>
    <font>
      <b/>
      <sz val="9"/>
      <color rgb="FFC0000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u/>
      <sz val="9"/>
      <color theme="1"/>
      <name val="Arial"/>
      <family val="2"/>
    </font>
    <font>
      <b/>
      <sz val="9"/>
      <color rgb="FFC00000"/>
      <name val="Calibri"/>
      <family val="2"/>
      <scheme val="minor"/>
    </font>
    <font>
      <b/>
      <sz val="12"/>
      <name val="Arial"/>
      <family val="2"/>
    </font>
    <font>
      <sz val="10"/>
      <color rgb="FF7030A0"/>
      <name val="Arial"/>
      <family val="2"/>
    </font>
    <font>
      <b/>
      <i/>
      <sz val="9"/>
      <color rgb="FF7030A0"/>
      <name val="Calibri"/>
      <family val="2"/>
      <scheme val="minor"/>
    </font>
    <font>
      <sz val="9"/>
      <color rgb="FFC00000"/>
      <name val="Calibri"/>
      <family val="2"/>
      <scheme val="minor"/>
    </font>
    <font>
      <i/>
      <sz val="9"/>
      <color rgb="FFC00000"/>
      <name val="Calibri"/>
      <family val="2"/>
      <scheme val="minor"/>
    </font>
    <font>
      <b/>
      <sz val="12"/>
      <color rgb="FFC00000"/>
      <name val="Arial"/>
      <family val="2"/>
    </font>
    <font>
      <sz val="10"/>
      <color theme="1"/>
      <name val="Calibri"/>
      <family val="2"/>
      <scheme val="minor"/>
    </font>
    <font>
      <sz val="26"/>
      <color rgb="FFFF0000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rgb="FFFF0000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12"/>
      <name val="Arial"/>
      <family val="2"/>
    </font>
    <font>
      <sz val="12"/>
      <color rgb="FFC00000"/>
      <name val="Arial"/>
      <family val="2"/>
    </font>
    <font>
      <b/>
      <sz val="11"/>
      <color theme="1"/>
      <name val="Arial"/>
      <family val="2"/>
    </font>
    <font>
      <i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8001"/>
      </left>
      <right style="thin">
        <color rgb="FFFF8001"/>
      </right>
      <top style="thin">
        <color rgb="FFFF8001"/>
      </top>
      <bottom style="thin">
        <color rgb="FFFF80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7F7F7F"/>
      </right>
      <top style="thin">
        <color indexed="64"/>
      </top>
      <bottom/>
      <diagonal/>
    </border>
    <border>
      <left/>
      <right style="thin">
        <color rgb="FF7F7F7F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4">
    <xf numFmtId="0" fontId="0" fillId="0" borderId="0"/>
    <xf numFmtId="43" fontId="3" fillId="0" borderId="0" applyFont="0" applyFill="0" applyBorder="0" applyAlignment="0" applyProtection="0"/>
    <xf numFmtId="0" fontId="25" fillId="10" borderId="1" applyNumberFormat="0" applyProtection="0">
      <alignment horizontal="left" vertical="top" wrapText="1" indent="1"/>
    </xf>
    <xf numFmtId="0" fontId="6" fillId="2" borderId="2" applyNumberFormat="0" applyProtection="0">
      <alignment horizontal="left" vertical="center" indent="1"/>
    </xf>
    <xf numFmtId="0" fontId="9" fillId="2" borderId="2" applyNumberFormat="0" applyProtection="0">
      <alignment horizontal="left" vertical="top" wrapText="1" indent="1"/>
    </xf>
    <xf numFmtId="0" fontId="11" fillId="7" borderId="26" applyNumberFormat="0" applyAlignment="0" applyProtection="0"/>
    <xf numFmtId="0" fontId="17" fillId="0" borderId="25" applyFill="0" applyProtection="0">
      <alignment horizontal="left" vertical="center" wrapText="1" indent="1"/>
    </xf>
    <xf numFmtId="0" fontId="1" fillId="0" borderId="0"/>
    <xf numFmtId="0" fontId="29" fillId="0" borderId="0"/>
    <xf numFmtId="43" fontId="1" fillId="0" borderId="0" applyFont="0" applyFill="0" applyBorder="0" applyAlignment="0" applyProtection="0"/>
    <xf numFmtId="0" fontId="1" fillId="0" borderId="0">
      <alignment horizontal="left" vertical="top" indent="1"/>
    </xf>
    <xf numFmtId="43" fontId="29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</cellStyleXfs>
  <cellXfs count="133">
    <xf numFmtId="0" fontId="0" fillId="0" borderId="0" xfId="0"/>
    <xf numFmtId="0" fontId="5" fillId="0" borderId="5" xfId="0" applyFont="1" applyBorder="1" applyAlignment="1">
      <alignment horizontal="right" vertical="center" indent="1"/>
    </xf>
    <xf numFmtId="0" fontId="0" fillId="0" borderId="0" xfId="0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5" fillId="0" borderId="11" xfId="0" applyFont="1" applyBorder="1" applyAlignment="1">
      <alignment horizontal="right" vertical="center" indent="1"/>
    </xf>
    <xf numFmtId="0" fontId="5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wrapText="1"/>
    </xf>
    <xf numFmtId="0" fontId="0" fillId="4" borderId="22" xfId="0" applyFill="1" applyBorder="1" applyAlignment="1"/>
    <xf numFmtId="0" fontId="0" fillId="4" borderId="23" xfId="0" applyFill="1" applyBorder="1" applyAlignment="1"/>
    <xf numFmtId="0" fontId="0" fillId="4" borderId="24" xfId="0" applyFill="1" applyBorder="1" applyAlignment="1"/>
    <xf numFmtId="0" fontId="8" fillId="5" borderId="25" xfId="0" applyFont="1" applyFill="1" applyBorder="1" applyAlignment="1">
      <alignment horizontal="right" vertical="top" wrapText="1" indent="1"/>
    </xf>
    <xf numFmtId="0" fontId="9" fillId="2" borderId="2" xfId="4" applyAlignment="1">
      <alignment horizontal="left" vertical="top" wrapText="1"/>
    </xf>
    <xf numFmtId="0" fontId="10" fillId="2" borderId="2" xfId="4" applyFont="1" applyAlignment="1">
      <alignment horizontal="left" vertical="top" wrapText="1"/>
    </xf>
    <xf numFmtId="0" fontId="9" fillId="6" borderId="2" xfId="4" applyFill="1">
      <alignment horizontal="left" vertical="top" wrapText="1" indent="1"/>
    </xf>
    <xf numFmtId="0" fontId="11" fillId="7" borderId="26" xfId="5" applyAlignment="1">
      <alignment horizontal="left" vertical="top" wrapText="1"/>
    </xf>
    <xf numFmtId="0" fontId="8" fillId="5" borderId="27" xfId="0" applyFont="1" applyFill="1" applyBorder="1" applyAlignment="1">
      <alignment horizontal="right" vertical="top" wrapText="1" indent="1"/>
    </xf>
    <xf numFmtId="0" fontId="16" fillId="8" borderId="27" xfId="0" applyFont="1" applyFill="1" applyBorder="1" applyAlignment="1">
      <alignment horizontal="center" vertical="center"/>
    </xf>
    <xf numFmtId="0" fontId="8" fillId="5" borderId="25" xfId="0" applyFont="1" applyFill="1" applyBorder="1" applyAlignment="1">
      <alignment horizontal="right" vertical="center" wrapText="1" indent="1"/>
    </xf>
    <xf numFmtId="0" fontId="17" fillId="9" borderId="25" xfId="6" applyFill="1" applyAlignment="1">
      <alignment horizontal="left" vertical="center" wrapText="1" indent="1"/>
    </xf>
    <xf numFmtId="0" fontId="17" fillId="9" borderId="25" xfId="6" applyFont="1" applyFill="1" applyAlignment="1">
      <alignment horizontal="left" vertical="center" wrapText="1" indent="1"/>
    </xf>
    <xf numFmtId="0" fontId="17" fillId="0" borderId="25" xfId="6" applyFill="1" applyAlignment="1">
      <alignment horizontal="left" vertical="center" wrapText="1" indent="1"/>
    </xf>
    <xf numFmtId="0" fontId="17" fillId="0" borderId="25" xfId="6" applyFont="1" applyFill="1" applyAlignment="1">
      <alignment horizontal="left" vertical="center" wrapText="1" indent="1"/>
    </xf>
    <xf numFmtId="0" fontId="23" fillId="0" borderId="0" xfId="0" applyFont="1"/>
    <xf numFmtId="0" fontId="23" fillId="0" borderId="0" xfId="0" applyFont="1" applyAlignment="1">
      <alignment horizontal="left" vertical="center" indent="1"/>
    </xf>
    <xf numFmtId="0" fontId="24" fillId="4" borderId="28" xfId="0" applyFont="1" applyFill="1" applyBorder="1" applyAlignment="1">
      <alignment horizontal="left" vertical="top" indent="1"/>
    </xf>
    <xf numFmtId="0" fontId="25" fillId="10" borderId="1" xfId="2" applyAlignment="1" applyProtection="1">
      <alignment horizontal="left" vertical="top" wrapText="1" indent="1"/>
      <protection locked="0"/>
    </xf>
    <xf numFmtId="49" fontId="25" fillId="10" borderId="1" xfId="2" applyNumberFormat="1" applyAlignment="1" applyProtection="1">
      <alignment horizontal="left" vertical="top" wrapText="1" indent="1"/>
      <protection locked="0"/>
    </xf>
    <xf numFmtId="164" fontId="25" fillId="10" borderId="1" xfId="2" applyNumberFormat="1" applyAlignment="1" applyProtection="1">
      <alignment horizontal="left" vertical="top" wrapText="1" indent="1"/>
      <protection locked="0"/>
    </xf>
    <xf numFmtId="0" fontId="11" fillId="7" borderId="26" xfId="5" applyAlignment="1">
      <alignment horizontal="left" vertical="top" wrapText="1" indent="1"/>
    </xf>
    <xf numFmtId="0" fontId="25" fillId="10" borderId="1" xfId="2" applyAlignment="1">
      <alignment horizontal="left" vertical="top" wrapText="1" indent="1"/>
    </xf>
    <xf numFmtId="0" fontId="25" fillId="10" borderId="1" xfId="2" applyAlignment="1">
      <alignment horizontal="left" vertical="top" indent="1"/>
    </xf>
    <xf numFmtId="0" fontId="11" fillId="7" borderId="26" xfId="5" applyAlignment="1">
      <alignment horizontal="left" vertical="top" indent="1"/>
    </xf>
    <xf numFmtId="0" fontId="11" fillId="6" borderId="26" xfId="5" applyFill="1" applyAlignment="1">
      <alignment horizontal="left" vertical="top" indent="1"/>
    </xf>
    <xf numFmtId="0" fontId="24" fillId="4" borderId="29" xfId="0" applyFont="1" applyFill="1" applyBorder="1" applyAlignment="1">
      <alignment horizontal="left" vertical="top" textRotation="255" indent="1"/>
    </xf>
    <xf numFmtId="0" fontId="25" fillId="10" borderId="1" xfId="2" applyAlignment="1" applyProtection="1">
      <alignment horizontal="left" vertical="top" indent="1"/>
      <protection locked="0"/>
    </xf>
    <xf numFmtId="49" fontId="25" fillId="10" borderId="1" xfId="2" applyNumberFormat="1" applyAlignment="1" applyProtection="1">
      <alignment horizontal="left" vertical="top" indent="1"/>
      <protection locked="0"/>
    </xf>
    <xf numFmtId="164" fontId="25" fillId="10" borderId="1" xfId="2" applyNumberFormat="1" applyAlignment="1" applyProtection="1">
      <alignment horizontal="left" vertical="top" indent="1"/>
      <protection locked="0"/>
    </xf>
    <xf numFmtId="2" fontId="25" fillId="10" borderId="1" xfId="2" applyNumberFormat="1" applyAlignment="1" applyProtection="1">
      <alignment horizontal="left" vertical="top" indent="1"/>
      <protection locked="0"/>
    </xf>
    <xf numFmtId="10" fontId="25" fillId="10" borderId="1" xfId="2" applyNumberFormat="1" applyAlignment="1" applyProtection="1">
      <alignment horizontal="left" vertical="top" wrapText="1" indent="1"/>
      <protection locked="0"/>
    </xf>
    <xf numFmtId="10" fontId="25" fillId="10" borderId="1" xfId="2" applyNumberFormat="1" applyAlignment="1" applyProtection="1">
      <alignment horizontal="left" vertical="top" indent="1"/>
      <protection locked="0"/>
    </xf>
    <xf numFmtId="0" fontId="25" fillId="10" borderId="1" xfId="2" quotePrefix="1" applyAlignment="1" applyProtection="1">
      <alignment horizontal="left" vertical="top" indent="1"/>
      <protection locked="0"/>
    </xf>
    <xf numFmtId="0" fontId="25" fillId="10" borderId="1" xfId="2" quotePrefix="1" applyAlignment="1" applyProtection="1">
      <alignment horizontal="left" vertical="top" wrapText="1" indent="1"/>
      <protection locked="0"/>
    </xf>
    <xf numFmtId="9" fontId="25" fillId="10" borderId="1" xfId="2" applyNumberFormat="1" applyAlignment="1" applyProtection="1">
      <alignment horizontal="left" vertical="top" indent="1"/>
      <protection locked="0"/>
    </xf>
    <xf numFmtId="0" fontId="0" fillId="4" borderId="22" xfId="0" applyFill="1" applyBorder="1" applyAlignment="1">
      <alignment vertical="top"/>
    </xf>
    <xf numFmtId="0" fontId="0" fillId="4" borderId="23" xfId="0" applyFill="1" applyBorder="1" applyAlignment="1">
      <alignment vertical="top"/>
    </xf>
    <xf numFmtId="0" fontId="0" fillId="4" borderId="24" xfId="0" applyFill="1" applyBorder="1" applyAlignment="1">
      <alignment vertical="top"/>
    </xf>
    <xf numFmtId="0" fontId="0" fillId="0" borderId="0" xfId="0" applyFill="1" applyAlignment="1">
      <alignment horizontal="left" vertical="center" indent="1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0" xfId="7"/>
    <xf numFmtId="0" fontId="30" fillId="0" borderId="30" xfId="8" applyFont="1" applyBorder="1" applyAlignment="1">
      <alignment horizontal="left" vertical="center" wrapText="1" indent="1"/>
    </xf>
    <xf numFmtId="0" fontId="31" fillId="0" borderId="27" xfId="8" applyFont="1" applyBorder="1" applyAlignment="1">
      <alignment horizontal="left" vertical="center" indent="1"/>
    </xf>
    <xf numFmtId="0" fontId="30" fillId="0" borderId="27" xfId="8" applyFont="1" applyBorder="1" applyAlignment="1">
      <alignment horizontal="left" vertical="center" indent="1"/>
    </xf>
    <xf numFmtId="0" fontId="30" fillId="0" borderId="27" xfId="8" applyFont="1" applyBorder="1" applyAlignment="1">
      <alignment horizontal="left" vertical="center" wrapText="1" indent="1"/>
    </xf>
    <xf numFmtId="0" fontId="30" fillId="0" borderId="31" xfId="8" applyFont="1" applyBorder="1" applyAlignment="1">
      <alignment horizontal="left" vertical="center" wrapText="1" indent="1"/>
    </xf>
    <xf numFmtId="0" fontId="2" fillId="0" borderId="0" xfId="7" applyFont="1" applyAlignment="1">
      <alignment horizontal="left" vertical="center" indent="1"/>
    </xf>
    <xf numFmtId="0" fontId="32" fillId="2" borderId="32" xfId="4" applyFont="1" applyBorder="1">
      <alignment horizontal="left" vertical="top" wrapText="1" indent="1"/>
    </xf>
    <xf numFmtId="0" fontId="33" fillId="2" borderId="33" xfId="4" applyFont="1" applyBorder="1">
      <alignment horizontal="left" vertical="top" wrapText="1" indent="1"/>
    </xf>
    <xf numFmtId="0" fontId="32" fillId="2" borderId="33" xfId="4" applyFont="1" applyBorder="1">
      <alignment horizontal="left" vertical="top" wrapText="1" indent="1"/>
    </xf>
    <xf numFmtId="0" fontId="32" fillId="2" borderId="34" xfId="4" applyFont="1" applyBorder="1">
      <alignment horizontal="left" vertical="top" wrapText="1" indent="1"/>
    </xf>
    <xf numFmtId="0" fontId="32" fillId="2" borderId="35" xfId="4" applyFont="1" applyBorder="1">
      <alignment horizontal="left" vertical="top" wrapText="1" indent="1"/>
    </xf>
    <xf numFmtId="0" fontId="33" fillId="2" borderId="2" xfId="4" applyFont="1" applyBorder="1">
      <alignment horizontal="left" vertical="top" wrapText="1" indent="1"/>
    </xf>
    <xf numFmtId="43" fontId="32" fillId="2" borderId="2" xfId="4" applyNumberFormat="1" applyFont="1" applyBorder="1">
      <alignment horizontal="left" vertical="top" wrapText="1" indent="1"/>
    </xf>
    <xf numFmtId="0" fontId="32" fillId="2" borderId="2" xfId="4" applyFont="1" applyBorder="1">
      <alignment horizontal="left" vertical="top" wrapText="1" indent="1"/>
    </xf>
    <xf numFmtId="0" fontId="32" fillId="2" borderId="36" xfId="4" applyFont="1" applyBorder="1">
      <alignment horizontal="left" vertical="top" wrapText="1" indent="1"/>
    </xf>
    <xf numFmtId="43" fontId="0" fillId="0" borderId="0" xfId="9" applyFont="1"/>
    <xf numFmtId="0" fontId="1" fillId="0" borderId="0" xfId="10">
      <alignment horizontal="left" vertical="top" indent="1"/>
    </xf>
    <xf numFmtId="0" fontId="34" fillId="11" borderId="37" xfId="8" applyFont="1" applyFill="1" applyBorder="1" applyAlignment="1">
      <alignment horizontal="left" vertical="top" indent="1"/>
    </xf>
    <xf numFmtId="0" fontId="35" fillId="11" borderId="0" xfId="8" applyFont="1" applyFill="1" applyBorder="1" applyAlignment="1">
      <alignment horizontal="left" vertical="top" indent="1"/>
    </xf>
    <xf numFmtId="43" fontId="34" fillId="11" borderId="0" xfId="11" applyFont="1" applyFill="1" applyBorder="1" applyAlignment="1">
      <alignment horizontal="left" vertical="top" indent="1"/>
    </xf>
    <xf numFmtId="0" fontId="34" fillId="11" borderId="0" xfId="7" applyFont="1" applyFill="1" applyBorder="1" applyAlignment="1">
      <alignment horizontal="left" vertical="top" indent="1"/>
    </xf>
    <xf numFmtId="0" fontId="34" fillId="11" borderId="38" xfId="8" applyFont="1" applyFill="1" applyBorder="1" applyAlignment="1">
      <alignment horizontal="left" vertical="top" indent="1"/>
    </xf>
    <xf numFmtId="0" fontId="32" fillId="2" borderId="39" xfId="4" applyFont="1" applyBorder="1">
      <alignment horizontal="left" vertical="top" wrapText="1" indent="1"/>
    </xf>
    <xf numFmtId="0" fontId="33" fillId="2" borderId="40" xfId="4" applyFont="1" applyBorder="1">
      <alignment horizontal="left" vertical="top" wrapText="1" indent="1"/>
    </xf>
    <xf numFmtId="0" fontId="32" fillId="2" borderId="40" xfId="4" applyFont="1" applyBorder="1">
      <alignment horizontal="left" vertical="top" wrapText="1" indent="1"/>
    </xf>
    <xf numFmtId="0" fontId="32" fillId="2" borderId="41" xfId="4" applyFont="1" applyBorder="1">
      <alignment horizontal="left" vertical="top" wrapText="1" indent="1"/>
    </xf>
    <xf numFmtId="0" fontId="32" fillId="0" borderId="0" xfId="7" applyFont="1" applyAlignment="1">
      <alignment horizontal="left" indent="1"/>
    </xf>
    <xf numFmtId="0" fontId="1" fillId="0" borderId="0" xfId="7" applyAlignment="1">
      <alignment horizontal="left" indent="1"/>
    </xf>
    <xf numFmtId="0" fontId="36" fillId="0" borderId="42" xfId="0" applyFont="1" applyFill="1" applyBorder="1" applyAlignment="1">
      <alignment horizontal="left" vertical="center" wrapText="1" indent="1"/>
    </xf>
    <xf numFmtId="49" fontId="6" fillId="3" borderId="25" xfId="0" applyNumberFormat="1" applyFont="1" applyFill="1" applyBorder="1" applyAlignment="1">
      <alignment horizontal="left" vertical="top" indent="1"/>
    </xf>
    <xf numFmtId="0" fontId="0" fillId="3" borderId="25" xfId="0" applyFill="1" applyBorder="1" applyAlignment="1">
      <alignment horizontal="left" vertical="top" indent="1"/>
    </xf>
    <xf numFmtId="49" fontId="1" fillId="0" borderId="25" xfId="12" applyNumberFormat="1" applyBorder="1" applyAlignment="1">
      <alignment horizontal="left" vertical="top" indent="1"/>
    </xf>
    <xf numFmtId="0" fontId="0" fillId="0" borderId="25" xfId="0" applyFont="1" applyBorder="1" applyAlignment="1">
      <alignment horizontal="left" vertical="top" indent="1"/>
    </xf>
    <xf numFmtId="0" fontId="0" fillId="0" borderId="25" xfId="0" applyBorder="1" applyAlignment="1">
      <alignment horizontal="left" vertical="top" indent="1"/>
    </xf>
    <xf numFmtId="164" fontId="1" fillId="0" borderId="25" xfId="12" applyNumberFormat="1" applyBorder="1" applyAlignment="1">
      <alignment horizontal="left" vertical="top" indent="1"/>
    </xf>
    <xf numFmtId="49" fontId="6" fillId="0" borderId="25" xfId="12" applyNumberFormat="1" applyFont="1" applyBorder="1" applyAlignment="1">
      <alignment horizontal="left" vertical="top" indent="1"/>
    </xf>
    <xf numFmtId="0" fontId="5" fillId="0" borderId="43" xfId="0" applyFont="1" applyBorder="1" applyAlignment="1">
      <alignment horizontal="right" vertical="center" indent="1"/>
    </xf>
    <xf numFmtId="0" fontId="0" fillId="4" borderId="3" xfId="0" applyFill="1" applyBorder="1" applyAlignment="1"/>
    <xf numFmtId="4" fontId="37" fillId="10" borderId="1" xfId="2" applyNumberFormat="1" applyFont="1" applyAlignment="1" applyProtection="1">
      <alignment horizontal="left" vertical="top" indent="1"/>
      <protection locked="0"/>
    </xf>
    <xf numFmtId="49" fontId="1" fillId="12" borderId="25" xfId="12" applyNumberFormat="1" applyFill="1" applyBorder="1" applyAlignment="1">
      <alignment horizontal="left" vertical="top" indent="1"/>
    </xf>
    <xf numFmtId="49" fontId="6" fillId="12" borderId="25" xfId="12" applyNumberFormat="1" applyFont="1" applyFill="1" applyBorder="1" applyAlignment="1">
      <alignment horizontal="left" vertical="top" indent="1"/>
    </xf>
    <xf numFmtId="164" fontId="1" fillId="12" borderId="25" xfId="12" applyNumberFormat="1" applyFill="1" applyBorder="1" applyAlignment="1">
      <alignment horizontal="left" vertical="top" indent="1"/>
    </xf>
    <xf numFmtId="0" fontId="0" fillId="3" borderId="25" xfId="0" applyFont="1" applyFill="1" applyBorder="1" applyAlignment="1">
      <alignment horizontal="left" vertical="top" indent="1"/>
    </xf>
    <xf numFmtId="9" fontId="25" fillId="10" borderId="1" xfId="13" applyFont="1" applyFill="1" applyBorder="1" applyAlignment="1" applyProtection="1">
      <alignment horizontal="left" vertical="top" wrapText="1" indent="1"/>
      <protection locked="0"/>
    </xf>
    <xf numFmtId="0" fontId="7" fillId="2" borderId="20" xfId="3" applyFont="1" applyBorder="1" applyAlignment="1">
      <alignment horizontal="left" vertical="center" wrapText="1" indent="1"/>
    </xf>
    <xf numFmtId="0" fontId="0" fillId="0" borderId="21" xfId="0" applyBorder="1" applyAlignment="1">
      <alignment horizontal="left" vertical="center" indent="1"/>
    </xf>
    <xf numFmtId="0" fontId="5" fillId="0" borderId="17" xfId="0" applyFont="1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18" xfId="0" applyBorder="1" applyAlignment="1">
      <alignment horizontal="left" vertical="center" wrapText="1" indent="1"/>
    </xf>
    <xf numFmtId="0" fontId="0" fillId="0" borderId="21" xfId="0" applyBorder="1" applyAlignment="1">
      <alignment horizontal="left" vertical="center" wrapText="1" indent="1"/>
    </xf>
    <xf numFmtId="0" fontId="7" fillId="2" borderId="12" xfId="3" applyFont="1" applyBorder="1" applyAlignment="1">
      <alignment horizontal="left" vertical="center" wrapText="1" indent="1"/>
    </xf>
    <xf numFmtId="0" fontId="0" fillId="0" borderId="13" xfId="0" applyBorder="1" applyAlignment="1">
      <alignment horizontal="left" vertical="center" indent="1"/>
    </xf>
    <xf numFmtId="0" fontId="5" fillId="0" borderId="14" xfId="0" applyFont="1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5" xfId="0" applyBorder="1" applyAlignment="1">
      <alignment horizontal="left" vertical="center" wrapText="1" indent="1"/>
    </xf>
    <xf numFmtId="0" fontId="0" fillId="0" borderId="13" xfId="0" applyBorder="1" applyAlignment="1">
      <alignment horizontal="left" vertical="center" wrapText="1" indent="1"/>
    </xf>
    <xf numFmtId="16" fontId="7" fillId="2" borderId="12" xfId="3" applyNumberFormat="1" applyFont="1" applyBorder="1" applyAlignment="1">
      <alignment horizontal="left" vertical="center" wrapText="1" indent="1"/>
    </xf>
    <xf numFmtId="0" fontId="4" fillId="3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7" fillId="2" borderId="6" xfId="3" applyFont="1" applyBorder="1" applyAlignment="1">
      <alignment horizontal="left" vertical="center" wrapText="1" indent="1"/>
    </xf>
    <xf numFmtId="0" fontId="0" fillId="0" borderId="7" xfId="0" applyBorder="1" applyAlignment="1">
      <alignment horizontal="left" vertical="center" indent="1"/>
    </xf>
    <xf numFmtId="0" fontId="5" fillId="0" borderId="8" xfId="0" applyFont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9" xfId="0" applyBorder="1" applyAlignment="1">
      <alignment horizontal="left" vertical="center" wrapText="1" indent="1"/>
    </xf>
    <xf numFmtId="0" fontId="0" fillId="0" borderId="7" xfId="0" applyBorder="1" applyAlignment="1">
      <alignment horizontal="left" vertical="center" wrapText="1" indent="1"/>
    </xf>
    <xf numFmtId="0" fontId="28" fillId="3" borderId="22" xfId="7" applyFont="1" applyFill="1" applyBorder="1" applyAlignment="1">
      <alignment horizontal="center" vertical="center"/>
    </xf>
    <xf numFmtId="0" fontId="28" fillId="3" borderId="23" xfId="7" applyFont="1" applyFill="1" applyBorder="1" applyAlignment="1">
      <alignment horizontal="center" vertical="center"/>
    </xf>
    <xf numFmtId="0" fontId="28" fillId="3" borderId="24" xfId="7" applyFont="1" applyFill="1" applyBorder="1" applyAlignment="1">
      <alignment horizontal="center" vertical="center"/>
    </xf>
    <xf numFmtId="49" fontId="7" fillId="2" borderId="20" xfId="3" applyNumberFormat="1" applyFont="1" applyBorder="1" applyAlignment="1">
      <alignment horizontal="left" vertical="center" wrapText="1" indent="1"/>
    </xf>
    <xf numFmtId="49" fontId="0" fillId="0" borderId="18" xfId="0" applyNumberFormat="1" applyBorder="1" applyAlignment="1">
      <alignment horizontal="left" vertical="center" wrapText="1" indent="1"/>
    </xf>
    <xf numFmtId="49" fontId="0" fillId="0" borderId="21" xfId="0" applyNumberFormat="1" applyBorder="1" applyAlignment="1">
      <alignment horizontal="left" vertical="center" wrapText="1" indent="1"/>
    </xf>
    <xf numFmtId="37" fontId="7" fillId="2" borderId="12" xfId="1" applyNumberFormat="1" applyFont="1" applyFill="1" applyBorder="1" applyAlignment="1">
      <alignment horizontal="left" vertical="center" wrapText="1" indent="1"/>
    </xf>
    <xf numFmtId="10" fontId="7" fillId="2" borderId="12" xfId="3" applyNumberFormat="1" applyFont="1" applyBorder="1" applyAlignment="1">
      <alignment horizontal="left" vertical="center" wrapText="1" indent="1"/>
    </xf>
    <xf numFmtId="49" fontId="7" fillId="2" borderId="12" xfId="3" applyNumberFormat="1" applyFont="1" applyBorder="1" applyAlignment="1">
      <alignment horizontal="left" vertical="center" wrapText="1" indent="1"/>
    </xf>
    <xf numFmtId="49" fontId="0" fillId="0" borderId="15" xfId="0" applyNumberFormat="1" applyBorder="1" applyAlignment="1">
      <alignment horizontal="left" vertical="center" wrapText="1" indent="1"/>
    </xf>
    <xf numFmtId="49" fontId="0" fillId="0" borderId="13" xfId="0" applyNumberFormat="1" applyBorder="1" applyAlignment="1">
      <alignment horizontal="left" vertical="center" wrapText="1" indent="1"/>
    </xf>
    <xf numFmtId="49" fontId="7" fillId="2" borderId="6" xfId="3" applyNumberFormat="1" applyFont="1" applyBorder="1" applyAlignment="1">
      <alignment horizontal="left" vertical="center" wrapText="1" indent="1"/>
    </xf>
    <xf numFmtId="49" fontId="0" fillId="0" borderId="9" xfId="0" applyNumberFormat="1" applyBorder="1" applyAlignment="1">
      <alignment horizontal="left" vertical="center" wrapText="1" indent="1"/>
    </xf>
    <xf numFmtId="49" fontId="0" fillId="0" borderId="7" xfId="0" applyNumberFormat="1" applyBorder="1" applyAlignment="1">
      <alignment horizontal="left" vertical="center" wrapText="1" indent="1"/>
    </xf>
  </cellXfs>
  <cellStyles count="14">
    <cellStyle name="Comma" xfId="1" builtinId="3"/>
    <cellStyle name="Comma 2" xfId="11"/>
    <cellStyle name="Comma 2 2 2" xfId="9"/>
    <cellStyle name="Input" xfId="2" builtinId="20"/>
    <cellStyle name="Linked -export" xfId="5"/>
    <cellStyle name="Normal" xfId="0" builtinId="0"/>
    <cellStyle name="Normal 2 2 2" xfId="7"/>
    <cellStyle name="Normal 2 3" xfId="10"/>
    <cellStyle name="Normal 3" xfId="8"/>
    <cellStyle name="Normal 5 2" xfId="12"/>
    <cellStyle name="Note" xfId="3" builtinId="10"/>
    <cellStyle name="Note 9pt" xfId="4"/>
    <cellStyle name="Percent" xfId="13" builtinId="5"/>
    <cellStyle name="Table Heading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F67"/>
  <sheetViews>
    <sheetView showGridLines="0" tabSelected="1" topLeftCell="L6" zoomScale="70" zoomScaleNormal="70" workbookViewId="0">
      <selection activeCell="V18" sqref="V18"/>
    </sheetView>
  </sheetViews>
  <sheetFormatPr defaultColWidth="9.109375" defaultRowHeight="13.2" x14ac:dyDescent="0.25"/>
  <cols>
    <col min="1" max="1" width="16.44140625" style="3" customWidth="1"/>
    <col min="2" max="3" width="17.6640625" style="3" customWidth="1"/>
    <col min="4" max="4" width="27.6640625" style="3" customWidth="1"/>
    <col min="5" max="7" width="17.6640625" style="3" customWidth="1"/>
    <col min="8" max="8" width="12.6640625" style="3" customWidth="1"/>
    <col min="9" max="9" width="25.6640625" style="49" bestFit="1" customWidth="1"/>
    <col min="10" max="10" width="42.6640625" style="3" bestFit="1" customWidth="1"/>
    <col min="11" max="11" width="17.88671875" style="3" bestFit="1" customWidth="1"/>
    <col min="12" max="12" width="22.33203125" style="3" bestFit="1" customWidth="1"/>
    <col min="13" max="13" width="20" style="3" customWidth="1"/>
    <col min="14" max="14" width="38.44140625" style="3" bestFit="1" customWidth="1"/>
    <col min="15" max="15" width="15" style="3" bestFit="1" customWidth="1"/>
    <col min="16" max="16" width="18" style="3" customWidth="1"/>
    <col min="17" max="17" width="26.6640625" style="3" customWidth="1"/>
    <col min="18" max="18" width="29.5546875" style="3" customWidth="1"/>
    <col min="19" max="19" width="24.88671875" style="3" customWidth="1"/>
    <col min="20" max="20" width="32.109375" style="3" customWidth="1"/>
    <col min="21" max="21" width="36.5546875" style="3" customWidth="1"/>
    <col min="22" max="22" width="25.5546875" style="3" customWidth="1"/>
    <col min="23" max="23" width="49.5546875" style="3" customWidth="1"/>
    <col min="24" max="24" width="32.109375" style="3" customWidth="1"/>
    <col min="25" max="26" width="20.88671875" customWidth="1"/>
    <col min="27" max="27" width="43.5546875" customWidth="1"/>
    <col min="28" max="28" width="29.109375" customWidth="1"/>
    <col min="29" max="29" width="28.109375" customWidth="1"/>
    <col min="30" max="30" width="28" customWidth="1"/>
    <col min="31" max="31" width="51.5546875" customWidth="1"/>
    <col min="32" max="32" width="17.33203125" customWidth="1"/>
    <col min="33" max="33" width="28" customWidth="1"/>
    <col min="34" max="34" width="47.88671875" customWidth="1"/>
    <col min="35" max="35" width="35.88671875" customWidth="1"/>
    <col min="36" max="36" width="23.88671875" customWidth="1"/>
    <col min="37" max="37" width="30.5546875" customWidth="1"/>
    <col min="38" max="38" width="25" customWidth="1"/>
    <col min="39" max="39" width="30.5546875" customWidth="1"/>
    <col min="40" max="40" width="35.88671875" customWidth="1"/>
    <col min="41" max="41" width="37.109375" customWidth="1"/>
    <col min="42" max="42" width="34.33203125" customWidth="1"/>
    <col min="43" max="43" width="26.88671875" customWidth="1"/>
    <col min="44" max="44" width="23.44140625" customWidth="1"/>
    <col min="45" max="45" width="28.33203125" customWidth="1"/>
    <col min="46" max="46" width="22.33203125" customWidth="1"/>
    <col min="47" max="47" width="52.33203125" customWidth="1"/>
    <col min="48" max="48" width="15.5546875" customWidth="1"/>
    <col min="49" max="49" width="35" customWidth="1"/>
    <col min="50" max="50" width="16.6640625" customWidth="1"/>
    <col min="51" max="51" width="30.109375" customWidth="1"/>
    <col min="52" max="58" width="8.88671875" customWidth="1"/>
    <col min="59" max="16384" width="9.109375" style="3"/>
  </cols>
  <sheetData>
    <row r="1" spans="1:24" customFormat="1" ht="25.2" thickBot="1" x14ac:dyDescent="0.3">
      <c r="B1" s="110" t="s">
        <v>0</v>
      </c>
      <c r="C1" s="110"/>
      <c r="D1" s="110"/>
      <c r="E1" s="110"/>
      <c r="F1" s="110"/>
      <c r="G1" s="110"/>
      <c r="H1" s="110"/>
      <c r="I1" s="111"/>
      <c r="J1" s="1" t="s">
        <v>254</v>
      </c>
      <c r="K1" s="112" t="s">
        <v>259</v>
      </c>
      <c r="L1" s="113"/>
      <c r="M1" s="2"/>
      <c r="N1" s="3"/>
      <c r="O1" s="3"/>
    </row>
    <row r="2" spans="1:24" customFormat="1" ht="24.9" customHeight="1" x14ac:dyDescent="0.25">
      <c r="B2" s="114" t="s">
        <v>2</v>
      </c>
      <c r="C2" s="115"/>
      <c r="D2" s="116"/>
      <c r="E2" s="112" t="s">
        <v>256</v>
      </c>
      <c r="F2" s="117"/>
      <c r="G2" s="117"/>
      <c r="H2" s="117"/>
      <c r="I2" s="118"/>
      <c r="J2" s="4" t="s">
        <v>1</v>
      </c>
      <c r="K2" s="102" t="s">
        <v>178</v>
      </c>
      <c r="L2" s="103"/>
      <c r="M2" s="2"/>
      <c r="N2" s="3"/>
      <c r="O2" s="3"/>
      <c r="P2" s="3"/>
      <c r="Q2" s="3"/>
      <c r="R2" s="3"/>
      <c r="T2" s="3"/>
      <c r="U2" s="3"/>
    </row>
    <row r="3" spans="1:24" customFormat="1" ht="24.9" customHeight="1" x14ac:dyDescent="0.25">
      <c r="B3" s="104" t="s">
        <v>4</v>
      </c>
      <c r="C3" s="105"/>
      <c r="D3" s="106"/>
      <c r="E3" s="102">
        <v>23</v>
      </c>
      <c r="F3" s="107"/>
      <c r="G3" s="107"/>
      <c r="H3" s="107"/>
      <c r="I3" s="108"/>
      <c r="J3" s="4" t="s">
        <v>3</v>
      </c>
      <c r="K3" s="102" t="s">
        <v>178</v>
      </c>
      <c r="L3" s="103"/>
      <c r="M3" s="2"/>
      <c r="N3" s="3"/>
      <c r="O3" s="3"/>
      <c r="P3" s="3"/>
      <c r="Q3" s="3"/>
      <c r="R3" s="3"/>
      <c r="T3" s="3"/>
      <c r="U3" s="3"/>
    </row>
    <row r="4" spans="1:24" customFormat="1" ht="24.9" customHeight="1" x14ac:dyDescent="0.25">
      <c r="B4" s="104" t="s">
        <v>6</v>
      </c>
      <c r="C4" s="105"/>
      <c r="D4" s="106"/>
      <c r="E4" s="102" t="s">
        <v>257</v>
      </c>
      <c r="F4" s="107"/>
      <c r="G4" s="107"/>
      <c r="H4" s="107"/>
      <c r="I4" s="108"/>
      <c r="J4" s="4" t="s">
        <v>5</v>
      </c>
      <c r="K4" s="102" t="s">
        <v>260</v>
      </c>
      <c r="L4" s="103"/>
      <c r="M4" s="2"/>
      <c r="N4" s="3"/>
      <c r="O4" s="3"/>
      <c r="P4" s="3"/>
      <c r="Q4" s="3"/>
      <c r="R4" s="3"/>
      <c r="T4" s="3"/>
      <c r="U4" s="3"/>
    </row>
    <row r="5" spans="1:24" customFormat="1" ht="24.9" customHeight="1" x14ac:dyDescent="0.25">
      <c r="B5" s="104" t="s">
        <v>8</v>
      </c>
      <c r="C5" s="105"/>
      <c r="D5" s="106"/>
      <c r="E5" s="102" t="s">
        <v>258</v>
      </c>
      <c r="F5" s="107"/>
      <c r="G5" s="107"/>
      <c r="H5" s="107"/>
      <c r="I5" s="108"/>
      <c r="J5" s="4" t="s">
        <v>7</v>
      </c>
      <c r="K5" s="109" t="s">
        <v>261</v>
      </c>
      <c r="L5" s="103"/>
      <c r="M5" s="2"/>
      <c r="N5" s="3"/>
      <c r="O5" s="3"/>
      <c r="P5" s="3"/>
      <c r="Q5" s="3"/>
      <c r="R5" s="3"/>
      <c r="T5" s="3"/>
      <c r="U5" s="3"/>
    </row>
    <row r="6" spans="1:24" customFormat="1" ht="38.25" customHeight="1" thickBot="1" x14ac:dyDescent="0.3">
      <c r="B6" s="97" t="s">
        <v>10</v>
      </c>
      <c r="C6" s="98"/>
      <c r="D6" s="99"/>
      <c r="E6" s="95"/>
      <c r="F6" s="100"/>
      <c r="G6" s="100"/>
      <c r="H6" s="100"/>
      <c r="I6" s="101"/>
      <c r="J6" s="4" t="s">
        <v>9</v>
      </c>
      <c r="K6" s="102" t="s">
        <v>262</v>
      </c>
      <c r="L6" s="103"/>
      <c r="M6" s="2"/>
      <c r="N6" s="3"/>
      <c r="O6" s="3"/>
      <c r="P6" s="3"/>
      <c r="Q6" s="3"/>
      <c r="R6" s="3"/>
      <c r="T6" s="3"/>
      <c r="U6" s="3"/>
    </row>
    <row r="7" spans="1:24" customFormat="1" ht="24.9" customHeight="1" x14ac:dyDescent="0.25">
      <c r="B7" s="5"/>
      <c r="C7" s="5"/>
      <c r="D7" s="6"/>
      <c r="J7" s="4" t="s">
        <v>11</v>
      </c>
      <c r="K7" s="102" t="s">
        <v>263</v>
      </c>
      <c r="L7" s="103"/>
      <c r="M7" s="2"/>
      <c r="N7" s="3"/>
      <c r="O7" s="3"/>
      <c r="P7" s="3"/>
      <c r="Q7" s="3"/>
      <c r="R7" s="3"/>
      <c r="T7" s="3"/>
      <c r="U7" s="3"/>
    </row>
    <row r="8" spans="1:24" customFormat="1" ht="24.9" customHeight="1" x14ac:dyDescent="0.25">
      <c r="B8" s="5"/>
      <c r="C8" s="5"/>
      <c r="D8" s="6"/>
      <c r="J8" s="4" t="s">
        <v>12</v>
      </c>
      <c r="K8" s="102" t="s">
        <v>263</v>
      </c>
      <c r="L8" s="103"/>
      <c r="M8" s="2"/>
      <c r="N8" s="3"/>
      <c r="O8" s="3"/>
      <c r="P8" s="3"/>
      <c r="Q8" s="3"/>
      <c r="R8" s="3"/>
      <c r="T8" s="3"/>
      <c r="U8" s="3"/>
    </row>
    <row r="9" spans="1:24" customFormat="1" ht="25.5" customHeight="1" x14ac:dyDescent="0.25">
      <c r="B9" s="5"/>
      <c r="C9" s="5"/>
      <c r="D9" s="6"/>
      <c r="J9" s="4" t="s">
        <v>13</v>
      </c>
      <c r="K9" s="102" t="s">
        <v>275</v>
      </c>
      <c r="L9" s="103"/>
      <c r="M9" s="2"/>
      <c r="N9" s="3"/>
      <c r="O9" s="3"/>
      <c r="P9" s="3"/>
      <c r="Q9" s="3"/>
      <c r="R9" s="3"/>
      <c r="T9" s="3"/>
      <c r="U9" s="3"/>
    </row>
    <row r="10" spans="1:24" customFormat="1" ht="25.5" customHeight="1" x14ac:dyDescent="0.25">
      <c r="B10" s="5"/>
      <c r="C10" s="5"/>
      <c r="D10" s="6"/>
      <c r="J10" s="4" t="s">
        <v>14</v>
      </c>
      <c r="K10" s="102">
        <v>8.8000000000000007</v>
      </c>
      <c r="L10" s="103"/>
      <c r="M10" s="2"/>
      <c r="N10" s="3"/>
      <c r="O10" s="3"/>
      <c r="P10" s="3"/>
      <c r="Q10" s="3"/>
      <c r="R10" s="3"/>
      <c r="T10" s="3"/>
      <c r="U10" s="3"/>
    </row>
    <row r="11" spans="1:24" customFormat="1" ht="26.25" customHeight="1" thickBot="1" x14ac:dyDescent="0.3">
      <c r="I11" s="7"/>
      <c r="J11" s="87" t="s">
        <v>15</v>
      </c>
      <c r="K11" s="95" t="s">
        <v>273</v>
      </c>
      <c r="L11" s="96"/>
      <c r="M11" s="2"/>
      <c r="N11" s="3"/>
      <c r="O11" s="3"/>
    </row>
    <row r="12" spans="1:24" customFormat="1" ht="15.75" customHeight="1" thickBot="1" x14ac:dyDescent="0.3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10"/>
    </row>
    <row r="13" spans="1:24" customFormat="1" ht="37.5" customHeight="1" x14ac:dyDescent="0.25">
      <c r="A13" s="11" t="s">
        <v>16</v>
      </c>
      <c r="B13" s="12" t="s">
        <v>17</v>
      </c>
      <c r="C13" s="12" t="s">
        <v>17</v>
      </c>
      <c r="D13" s="12" t="s">
        <v>17</v>
      </c>
      <c r="E13" s="12" t="s">
        <v>17</v>
      </c>
      <c r="F13" s="13"/>
      <c r="G13" s="13"/>
      <c r="H13" s="12"/>
      <c r="I13" s="12" t="s">
        <v>18</v>
      </c>
      <c r="J13" s="12" t="s">
        <v>18</v>
      </c>
      <c r="K13" s="12" t="s">
        <v>18</v>
      </c>
      <c r="L13" s="12" t="s">
        <v>18</v>
      </c>
      <c r="M13" s="12"/>
      <c r="N13" s="12"/>
      <c r="O13" s="12"/>
      <c r="P13" s="12" t="s">
        <v>19</v>
      </c>
      <c r="Q13" s="12" t="s">
        <v>20</v>
      </c>
      <c r="R13" s="12"/>
      <c r="S13" s="12" t="s">
        <v>21</v>
      </c>
      <c r="T13" s="12"/>
      <c r="U13" s="14" t="s">
        <v>22</v>
      </c>
      <c r="V13" s="12" t="s">
        <v>23</v>
      </c>
      <c r="W13" s="12"/>
      <c r="X13" s="12"/>
    </row>
    <row r="14" spans="1:24" customFormat="1" ht="26.4" x14ac:dyDescent="0.25">
      <c r="A14" s="11" t="s">
        <v>24</v>
      </c>
      <c r="B14" s="12"/>
      <c r="C14" s="12"/>
      <c r="D14" s="12"/>
      <c r="E14" s="12"/>
      <c r="F14" s="12"/>
      <c r="G14" s="12"/>
      <c r="H14" s="12"/>
      <c r="I14" s="15" t="s">
        <v>252</v>
      </c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5" t="s">
        <v>25</v>
      </c>
      <c r="U14" s="12"/>
      <c r="V14" s="12"/>
      <c r="W14" s="12"/>
      <c r="X14" s="12"/>
    </row>
    <row r="15" spans="1:24" customFormat="1" ht="234.75" customHeight="1" x14ac:dyDescent="0.25">
      <c r="A15" s="11" t="s">
        <v>26</v>
      </c>
      <c r="B15" s="12" t="s">
        <v>27</v>
      </c>
      <c r="C15" s="12" t="s">
        <v>28</v>
      </c>
      <c r="D15" s="12" t="s">
        <v>29</v>
      </c>
      <c r="E15" s="12" t="s">
        <v>28</v>
      </c>
      <c r="F15" s="12"/>
      <c r="G15" s="12"/>
      <c r="H15" s="12"/>
      <c r="I15" s="12"/>
      <c r="J15" s="12" t="s">
        <v>30</v>
      </c>
      <c r="K15" s="12" t="s">
        <v>31</v>
      </c>
      <c r="L15" s="12" t="s">
        <v>32</v>
      </c>
      <c r="M15" s="12" t="s">
        <v>33</v>
      </c>
      <c r="N15" s="12"/>
      <c r="O15" s="12"/>
      <c r="P15" s="12"/>
      <c r="Q15" s="12"/>
      <c r="R15" s="12" t="s">
        <v>34</v>
      </c>
      <c r="S15" s="12" t="s">
        <v>35</v>
      </c>
      <c r="T15" s="12" t="s">
        <v>36</v>
      </c>
      <c r="U15" s="12" t="s">
        <v>37</v>
      </c>
      <c r="V15" s="12" t="s">
        <v>38</v>
      </c>
      <c r="W15" s="12" t="s">
        <v>39</v>
      </c>
      <c r="X15" s="12"/>
    </row>
    <row r="16" spans="1:24" customFormat="1" ht="15.75" customHeight="1" x14ac:dyDescent="0.25">
      <c r="A16" s="16" t="s">
        <v>40</v>
      </c>
      <c r="B16" s="17" t="str">
        <f>TEXT(COLUMN()-1,"(0)")</f>
        <v>(1)</v>
      </c>
      <c r="C16" s="17" t="str">
        <f t="shared" ref="C16:X16" si="0">TEXT(COLUMN()-1,"(0)")</f>
        <v>(2)</v>
      </c>
      <c r="D16" s="17" t="str">
        <f t="shared" si="0"/>
        <v>(3)</v>
      </c>
      <c r="E16" s="17" t="str">
        <f t="shared" si="0"/>
        <v>(4)</v>
      </c>
      <c r="F16" s="17" t="str">
        <f t="shared" si="0"/>
        <v>(5)</v>
      </c>
      <c r="G16" s="17" t="str">
        <f t="shared" si="0"/>
        <v>(6)</v>
      </c>
      <c r="H16" s="17" t="str">
        <f t="shared" si="0"/>
        <v>(7)</v>
      </c>
      <c r="I16" s="17" t="str">
        <f t="shared" si="0"/>
        <v>(8)</v>
      </c>
      <c r="J16" s="17" t="str">
        <f t="shared" si="0"/>
        <v>(9)</v>
      </c>
      <c r="K16" s="17" t="str">
        <f t="shared" si="0"/>
        <v>(10)</v>
      </c>
      <c r="L16" s="17" t="str">
        <f t="shared" si="0"/>
        <v>(11)</v>
      </c>
      <c r="M16" s="17" t="str">
        <f t="shared" si="0"/>
        <v>(12)</v>
      </c>
      <c r="N16" s="17" t="str">
        <f t="shared" si="0"/>
        <v>(13)</v>
      </c>
      <c r="O16" s="17" t="str">
        <f t="shared" si="0"/>
        <v>(14)</v>
      </c>
      <c r="P16" s="17" t="str">
        <f t="shared" si="0"/>
        <v>(15)</v>
      </c>
      <c r="Q16" s="17" t="str">
        <f t="shared" si="0"/>
        <v>(16)</v>
      </c>
      <c r="R16" s="17" t="str">
        <f t="shared" si="0"/>
        <v>(17)</v>
      </c>
      <c r="S16" s="17" t="str">
        <f t="shared" si="0"/>
        <v>(18)</v>
      </c>
      <c r="T16" s="17" t="str">
        <f t="shared" si="0"/>
        <v>(19)</v>
      </c>
      <c r="U16" s="17" t="str">
        <f t="shared" si="0"/>
        <v>(20)</v>
      </c>
      <c r="V16" s="17" t="str">
        <f t="shared" si="0"/>
        <v>(21)</v>
      </c>
      <c r="W16" s="17" t="str">
        <f t="shared" si="0"/>
        <v>(22)</v>
      </c>
      <c r="X16" s="17" t="str">
        <f t="shared" si="0"/>
        <v>(23)</v>
      </c>
    </row>
    <row r="17" spans="1:58" s="24" customFormat="1" ht="89.25" customHeight="1" x14ac:dyDescent="0.3">
      <c r="A17" s="18" t="s">
        <v>41</v>
      </c>
      <c r="B17" s="19" t="s">
        <v>42</v>
      </c>
      <c r="C17" s="19" t="s">
        <v>43</v>
      </c>
      <c r="D17" s="19" t="s">
        <v>44</v>
      </c>
      <c r="E17" s="19" t="s">
        <v>45</v>
      </c>
      <c r="F17" s="19" t="s">
        <v>46</v>
      </c>
      <c r="G17" s="19" t="s">
        <v>47</v>
      </c>
      <c r="H17" s="19" t="s">
        <v>48</v>
      </c>
      <c r="I17" s="20" t="s">
        <v>49</v>
      </c>
      <c r="J17" s="20" t="s">
        <v>50</v>
      </c>
      <c r="K17" s="19" t="s">
        <v>51</v>
      </c>
      <c r="L17" s="21" t="s">
        <v>52</v>
      </c>
      <c r="M17" s="21" t="s">
        <v>53</v>
      </c>
      <c r="N17" s="19" t="s">
        <v>54</v>
      </c>
      <c r="O17" s="19" t="s">
        <v>55</v>
      </c>
      <c r="P17" s="21" t="s">
        <v>15</v>
      </c>
      <c r="Q17" s="22" t="s">
        <v>56</v>
      </c>
      <c r="R17" s="19" t="s">
        <v>57</v>
      </c>
      <c r="S17" s="22" t="s">
        <v>58</v>
      </c>
      <c r="T17" s="19" t="s">
        <v>59</v>
      </c>
      <c r="U17" s="19" t="s">
        <v>60</v>
      </c>
      <c r="V17" s="21" t="s">
        <v>61</v>
      </c>
      <c r="W17" s="19" t="s">
        <v>62</v>
      </c>
      <c r="X17" s="19" t="s">
        <v>63</v>
      </c>
      <c r="Y17"/>
      <c r="Z17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</row>
    <row r="18" spans="1:58" ht="39.9" customHeight="1" x14ac:dyDescent="0.25">
      <c r="A18" s="25"/>
      <c r="B18" s="26">
        <v>4551</v>
      </c>
      <c r="C18" s="27" t="s">
        <v>267</v>
      </c>
      <c r="D18" s="26" t="s">
        <v>269</v>
      </c>
      <c r="E18" s="27" t="s">
        <v>268</v>
      </c>
      <c r="F18" s="28" t="s">
        <v>270</v>
      </c>
      <c r="G18" s="28" t="s">
        <v>271</v>
      </c>
      <c r="H18" s="27" t="s">
        <v>274</v>
      </c>
      <c r="I18" s="29" t="s">
        <v>109</v>
      </c>
      <c r="J18" s="26" t="s">
        <v>110</v>
      </c>
      <c r="K18" s="30" t="s">
        <v>106</v>
      </c>
      <c r="L18" s="31" t="s">
        <v>264</v>
      </c>
      <c r="M18" s="31" t="s">
        <v>265</v>
      </c>
      <c r="N18" s="39">
        <v>4.9950000000000001E-2</v>
      </c>
      <c r="O18" s="39">
        <v>4.9950000000000001E-2</v>
      </c>
      <c r="P18" s="26" t="s">
        <v>272</v>
      </c>
      <c r="Q18" s="94">
        <v>0.03</v>
      </c>
      <c r="R18" s="26" t="s">
        <v>266</v>
      </c>
      <c r="S18" s="26" t="s">
        <v>178</v>
      </c>
      <c r="T18" s="32" t="s">
        <v>178</v>
      </c>
      <c r="U18" s="33" t="s">
        <v>178</v>
      </c>
      <c r="V18" s="26"/>
      <c r="W18" s="30"/>
      <c r="X18" s="26"/>
      <c r="BE18" s="3"/>
      <c r="BF18" s="3"/>
    </row>
    <row r="19" spans="1:58" ht="39.9" customHeight="1" x14ac:dyDescent="0.25">
      <c r="A19" s="34"/>
      <c r="B19" s="35"/>
      <c r="C19" s="36"/>
      <c r="D19" s="26"/>
      <c r="E19" s="36"/>
      <c r="F19" s="37"/>
      <c r="G19" s="37"/>
      <c r="H19" s="36"/>
      <c r="I19" s="29"/>
      <c r="J19" s="26"/>
      <c r="K19" s="31"/>
      <c r="L19" s="31"/>
      <c r="M19" s="31"/>
      <c r="N19" s="26"/>
      <c r="O19" s="26"/>
      <c r="P19" s="35"/>
      <c r="Q19" s="35"/>
      <c r="R19" s="35"/>
      <c r="S19" s="35"/>
      <c r="T19" s="32"/>
      <c r="U19" s="33"/>
      <c r="V19" s="35"/>
      <c r="W19" s="31"/>
      <c r="X19" s="26"/>
      <c r="BE19" s="3"/>
      <c r="BF19" s="3"/>
    </row>
    <row r="20" spans="1:58" ht="39.9" customHeight="1" x14ac:dyDescent="0.25">
      <c r="A20" s="34"/>
      <c r="B20" s="35"/>
      <c r="C20" s="36"/>
      <c r="D20" s="26"/>
      <c r="E20" s="36"/>
      <c r="F20" s="37"/>
      <c r="G20" s="37"/>
      <c r="H20" s="36"/>
      <c r="I20" s="29"/>
      <c r="J20" s="26"/>
      <c r="K20" s="31"/>
      <c r="L20" s="31"/>
      <c r="M20" s="31"/>
      <c r="N20" s="26"/>
      <c r="O20" s="26"/>
      <c r="P20" s="35"/>
      <c r="Q20" s="35"/>
      <c r="R20" s="35"/>
      <c r="S20" s="35"/>
      <c r="T20" s="32"/>
      <c r="U20" s="33"/>
      <c r="V20" s="35"/>
      <c r="W20" s="31"/>
      <c r="X20" s="26"/>
      <c r="BE20" s="3"/>
      <c r="BF20" s="3"/>
    </row>
    <row r="21" spans="1:58" ht="39.9" customHeight="1" x14ac:dyDescent="0.25">
      <c r="A21" s="34"/>
      <c r="B21" s="35"/>
      <c r="C21" s="36"/>
      <c r="D21" s="26"/>
      <c r="E21" s="36"/>
      <c r="F21" s="37"/>
      <c r="G21" s="37"/>
      <c r="H21" s="36"/>
      <c r="I21" s="29"/>
      <c r="J21" s="26"/>
      <c r="K21" s="31"/>
      <c r="L21" s="31"/>
      <c r="M21" s="31"/>
      <c r="N21" s="26"/>
      <c r="O21" s="26"/>
      <c r="P21" s="35"/>
      <c r="Q21" s="35"/>
      <c r="R21" s="35"/>
      <c r="S21" s="35"/>
      <c r="T21" s="32"/>
      <c r="U21" s="33"/>
      <c r="V21" s="35"/>
      <c r="W21" s="31"/>
      <c r="X21" s="26"/>
      <c r="BE21" s="3"/>
      <c r="BF21" s="3"/>
    </row>
    <row r="22" spans="1:58" ht="39.9" customHeight="1" x14ac:dyDescent="0.25">
      <c r="A22" s="34"/>
      <c r="B22" s="35"/>
      <c r="C22" s="36"/>
      <c r="D22" s="26"/>
      <c r="E22" s="36"/>
      <c r="F22" s="37"/>
      <c r="G22" s="37"/>
      <c r="H22" s="36"/>
      <c r="I22" s="29"/>
      <c r="J22" s="26"/>
      <c r="K22" s="31"/>
      <c r="L22" s="31"/>
      <c r="M22" s="31"/>
      <c r="N22" s="26"/>
      <c r="O22" s="26"/>
      <c r="P22" s="35"/>
      <c r="Q22" s="38"/>
      <c r="R22" s="38"/>
      <c r="S22" s="38"/>
      <c r="T22" s="32"/>
      <c r="U22" s="33"/>
      <c r="V22" s="35"/>
      <c r="W22" s="31"/>
      <c r="X22" s="26"/>
      <c r="BE22" s="3"/>
      <c r="BF22" s="3"/>
    </row>
    <row r="23" spans="1:58" ht="39.9" customHeight="1" x14ac:dyDescent="0.25">
      <c r="A23" s="34"/>
      <c r="B23" s="35"/>
      <c r="C23" s="36"/>
      <c r="D23" s="26"/>
      <c r="E23" s="36"/>
      <c r="F23" s="37"/>
      <c r="G23" s="37"/>
      <c r="H23" s="36"/>
      <c r="I23" s="29"/>
      <c r="J23" s="26"/>
      <c r="K23" s="31"/>
      <c r="L23" s="31"/>
      <c r="M23" s="31"/>
      <c r="N23" s="26"/>
      <c r="O23" s="26"/>
      <c r="P23" s="35"/>
      <c r="Q23" s="38"/>
      <c r="R23" s="38"/>
      <c r="S23" s="38"/>
      <c r="T23" s="32"/>
      <c r="U23" s="33"/>
      <c r="V23" s="35"/>
      <c r="W23" s="31"/>
      <c r="X23" s="26"/>
      <c r="BE23" s="3"/>
      <c r="BF23" s="3"/>
    </row>
    <row r="24" spans="1:58" ht="39.9" customHeight="1" x14ac:dyDescent="0.25">
      <c r="A24" s="34"/>
      <c r="B24" s="35"/>
      <c r="C24" s="36"/>
      <c r="D24" s="26"/>
      <c r="E24" s="36"/>
      <c r="F24" s="37"/>
      <c r="G24" s="37"/>
      <c r="H24" s="36"/>
      <c r="I24" s="29"/>
      <c r="J24" s="26"/>
      <c r="K24" s="31"/>
      <c r="L24" s="31"/>
      <c r="M24" s="31"/>
      <c r="N24" s="26"/>
      <c r="O24" s="39"/>
      <c r="P24" s="35"/>
      <c r="Q24" s="40"/>
      <c r="R24" s="40"/>
      <c r="S24" s="40"/>
      <c r="T24" s="32"/>
      <c r="U24" s="33"/>
      <c r="V24" s="35"/>
      <c r="W24" s="31"/>
      <c r="X24" s="26"/>
      <c r="BE24" s="3"/>
      <c r="BF24" s="3"/>
    </row>
    <row r="25" spans="1:58" ht="39.9" customHeight="1" x14ac:dyDescent="0.25">
      <c r="A25" s="34"/>
      <c r="B25" s="35"/>
      <c r="C25" s="36"/>
      <c r="D25" s="26"/>
      <c r="E25" s="36"/>
      <c r="F25" s="37"/>
      <c r="G25" s="37"/>
      <c r="H25" s="36"/>
      <c r="I25" s="29"/>
      <c r="J25" s="26"/>
      <c r="K25" s="31"/>
      <c r="L25" s="31"/>
      <c r="M25" s="31"/>
      <c r="N25" s="26"/>
      <c r="O25" s="39"/>
      <c r="P25" s="35"/>
      <c r="Q25" s="40"/>
      <c r="R25" s="40"/>
      <c r="S25" s="40"/>
      <c r="T25" s="32"/>
      <c r="U25" s="33"/>
      <c r="V25" s="35"/>
      <c r="W25" s="31"/>
      <c r="X25" s="26"/>
      <c r="BE25" s="3"/>
      <c r="BF25" s="3"/>
    </row>
    <row r="26" spans="1:58" ht="39.9" customHeight="1" x14ac:dyDescent="0.25">
      <c r="A26" s="34"/>
      <c r="B26" s="35"/>
      <c r="C26" s="36"/>
      <c r="D26" s="26"/>
      <c r="E26" s="36"/>
      <c r="F26" s="37"/>
      <c r="G26" s="37"/>
      <c r="H26" s="36"/>
      <c r="I26" s="29"/>
      <c r="J26" s="26"/>
      <c r="K26" s="31"/>
      <c r="L26" s="31"/>
      <c r="M26" s="31"/>
      <c r="N26" s="26"/>
      <c r="O26" s="26"/>
      <c r="P26" s="41"/>
      <c r="Q26" s="35"/>
      <c r="R26" s="35"/>
      <c r="S26" s="35"/>
      <c r="T26" s="32"/>
      <c r="U26" s="33"/>
      <c r="V26" s="35"/>
      <c r="W26" s="31"/>
      <c r="X26" s="42"/>
      <c r="BE26" s="3"/>
      <c r="BF26" s="3"/>
    </row>
    <row r="27" spans="1:58" ht="39.9" customHeight="1" x14ac:dyDescent="0.25">
      <c r="A27" s="34"/>
      <c r="B27" s="35"/>
      <c r="C27" s="36"/>
      <c r="D27" s="26"/>
      <c r="E27" s="36"/>
      <c r="F27" s="37"/>
      <c r="G27" s="37"/>
      <c r="H27" s="36"/>
      <c r="I27" s="29"/>
      <c r="J27" s="26"/>
      <c r="K27" s="31"/>
      <c r="L27" s="31"/>
      <c r="M27" s="31"/>
      <c r="N27" s="26"/>
      <c r="O27" s="39"/>
      <c r="P27" s="35"/>
      <c r="Q27" s="40"/>
      <c r="R27" s="40"/>
      <c r="S27" s="40"/>
      <c r="T27" s="32"/>
      <c r="U27" s="33"/>
      <c r="V27" s="35"/>
      <c r="W27" s="31"/>
      <c r="X27" s="26"/>
      <c r="BE27" s="3"/>
      <c r="BF27" s="3"/>
    </row>
    <row r="28" spans="1:58" ht="39.9" customHeight="1" x14ac:dyDescent="0.25">
      <c r="A28" s="34"/>
      <c r="B28" s="35"/>
      <c r="C28" s="36"/>
      <c r="D28" s="26"/>
      <c r="E28" s="36"/>
      <c r="F28" s="37"/>
      <c r="G28" s="37"/>
      <c r="H28" s="36"/>
      <c r="I28" s="29"/>
      <c r="J28" s="26"/>
      <c r="K28" s="31"/>
      <c r="L28" s="31"/>
      <c r="M28" s="31"/>
      <c r="N28" s="26"/>
      <c r="O28" s="26"/>
      <c r="P28" s="35"/>
      <c r="Q28" s="35"/>
      <c r="R28" s="35"/>
      <c r="S28" s="35"/>
      <c r="T28" s="32"/>
      <c r="U28" s="33"/>
      <c r="V28" s="35"/>
      <c r="W28" s="31"/>
      <c r="X28" s="26"/>
      <c r="BE28" s="3"/>
      <c r="BF28" s="3"/>
    </row>
    <row r="29" spans="1:58" ht="39.9" customHeight="1" x14ac:dyDescent="0.25">
      <c r="A29" s="34"/>
      <c r="B29" s="35"/>
      <c r="C29" s="36"/>
      <c r="D29" s="26"/>
      <c r="E29" s="36"/>
      <c r="F29" s="37"/>
      <c r="G29" s="37"/>
      <c r="H29" s="36"/>
      <c r="I29" s="29"/>
      <c r="J29" s="26"/>
      <c r="K29" s="31"/>
      <c r="L29" s="31"/>
      <c r="M29" s="31"/>
      <c r="N29" s="26"/>
      <c r="O29" s="39"/>
      <c r="P29" s="35"/>
      <c r="Q29" s="43"/>
      <c r="R29" s="43"/>
      <c r="S29" s="43"/>
      <c r="T29" s="32"/>
      <c r="U29" s="33"/>
      <c r="V29" s="40"/>
      <c r="W29" s="31"/>
      <c r="X29" s="26"/>
      <c r="BE29" s="3"/>
      <c r="BF29" s="3"/>
    </row>
    <row r="30" spans="1:58" ht="39.9" customHeight="1" x14ac:dyDescent="0.25">
      <c r="A30" s="34"/>
      <c r="B30" s="35"/>
      <c r="C30" s="36"/>
      <c r="D30" s="26"/>
      <c r="E30" s="36"/>
      <c r="F30" s="37"/>
      <c r="G30" s="37"/>
      <c r="H30" s="36"/>
      <c r="I30" s="29"/>
      <c r="J30" s="26"/>
      <c r="K30" s="31"/>
      <c r="L30" s="31"/>
      <c r="M30" s="31"/>
      <c r="N30" s="26"/>
      <c r="O30" s="39"/>
      <c r="P30" s="35"/>
      <c r="Q30" s="43"/>
      <c r="R30" s="43"/>
      <c r="S30" s="43"/>
      <c r="T30" s="32"/>
      <c r="U30" s="33"/>
      <c r="V30" s="40"/>
      <c r="W30" s="31"/>
      <c r="X30" s="26"/>
      <c r="BE30" s="3"/>
      <c r="BF30" s="3"/>
    </row>
    <row r="31" spans="1:58" ht="39.9" customHeight="1" x14ac:dyDescent="0.25">
      <c r="A31" s="34"/>
      <c r="B31" s="35"/>
      <c r="C31" s="36"/>
      <c r="D31" s="26"/>
      <c r="E31" s="36"/>
      <c r="F31" s="37"/>
      <c r="G31" s="37"/>
      <c r="H31" s="36"/>
      <c r="I31" s="29"/>
      <c r="J31" s="26"/>
      <c r="K31" s="31"/>
      <c r="L31" s="31"/>
      <c r="M31" s="31"/>
      <c r="N31" s="26"/>
      <c r="O31" s="26"/>
      <c r="P31" s="35"/>
      <c r="Q31" s="35"/>
      <c r="R31" s="35"/>
      <c r="S31" s="35"/>
      <c r="T31" s="32"/>
      <c r="U31" s="33"/>
      <c r="V31" s="31"/>
      <c r="W31" s="31"/>
      <c r="X31" s="26"/>
      <c r="BE31" s="3"/>
      <c r="BF31" s="3"/>
    </row>
    <row r="32" spans="1:58" ht="39.9" customHeight="1" x14ac:dyDescent="0.25">
      <c r="A32" s="34"/>
      <c r="B32" s="35"/>
      <c r="C32" s="36"/>
      <c r="D32" s="26"/>
      <c r="E32" s="36"/>
      <c r="F32" s="37"/>
      <c r="G32" s="37"/>
      <c r="H32" s="36"/>
      <c r="I32" s="29"/>
      <c r="J32" s="26"/>
      <c r="K32" s="31"/>
      <c r="L32" s="31"/>
      <c r="M32" s="31"/>
      <c r="N32" s="26"/>
      <c r="O32" s="26"/>
      <c r="P32" s="35"/>
      <c r="Q32" s="35"/>
      <c r="R32" s="35"/>
      <c r="S32" s="35"/>
      <c r="T32" s="32"/>
      <c r="U32" s="33"/>
      <c r="V32" s="31"/>
      <c r="W32" s="31"/>
      <c r="X32" s="26"/>
      <c r="BE32" s="3"/>
      <c r="BF32" s="3"/>
    </row>
    <row r="33" spans="1:58" ht="39.9" customHeight="1" thickBot="1" x14ac:dyDescent="0.3">
      <c r="A33" s="34"/>
      <c r="B33" s="35"/>
      <c r="C33" s="36"/>
      <c r="D33" s="35"/>
      <c r="E33" s="36"/>
      <c r="F33" s="37"/>
      <c r="G33" s="37"/>
      <c r="H33" s="36"/>
      <c r="I33" s="29"/>
      <c r="J33" s="35"/>
      <c r="K33" s="31"/>
      <c r="L33" s="31"/>
      <c r="M33" s="31"/>
      <c r="N33" s="26"/>
      <c r="O33" s="35"/>
      <c r="P33" s="35"/>
      <c r="Q33" s="35"/>
      <c r="R33" s="35"/>
      <c r="S33" s="35"/>
      <c r="T33" s="32"/>
      <c r="U33" s="33"/>
      <c r="V33" s="35"/>
      <c r="W33" s="31"/>
      <c r="X33" s="26"/>
      <c r="BE33" s="3"/>
      <c r="BF33" s="3"/>
    </row>
    <row r="34" spans="1:58" ht="13.8" thickBot="1" x14ac:dyDescent="0.3">
      <c r="A34" s="44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6"/>
    </row>
    <row r="35" spans="1:58" x14ac:dyDescent="0.25">
      <c r="B35" s="47"/>
      <c r="C35" s="47"/>
      <c r="D35" s="47"/>
      <c r="E35" s="47"/>
      <c r="F35" s="47"/>
      <c r="G35" s="47"/>
      <c r="H35" s="47"/>
      <c r="I35" s="48"/>
      <c r="J35" s="47"/>
      <c r="K35" s="47"/>
      <c r="T35" s="47"/>
      <c r="U35" s="47"/>
    </row>
    <row r="36" spans="1:58" customFormat="1" x14ac:dyDescent="0.25"/>
    <row r="37" spans="1:58" customFormat="1" x14ac:dyDescent="0.25"/>
    <row r="38" spans="1:58" customFormat="1" x14ac:dyDescent="0.25"/>
    <row r="39" spans="1:58" customFormat="1" x14ac:dyDescent="0.25">
      <c r="B39" s="3"/>
      <c r="C39" s="3"/>
    </row>
    <row r="40" spans="1:58" customFormat="1" x14ac:dyDescent="0.25">
      <c r="B40" s="3"/>
      <c r="C40" s="3"/>
    </row>
    <row r="41" spans="1:58" customFormat="1" x14ac:dyDescent="0.25">
      <c r="B41" s="3"/>
      <c r="C41" s="3"/>
    </row>
    <row r="42" spans="1:58" customFormat="1" x14ac:dyDescent="0.25">
      <c r="B42" s="3"/>
      <c r="C42" s="3"/>
      <c r="I42" s="7"/>
    </row>
    <row r="43" spans="1:58" customFormat="1" x14ac:dyDescent="0.25">
      <c r="B43" s="3"/>
      <c r="C43" s="3"/>
      <c r="I43" s="7"/>
    </row>
    <row r="44" spans="1:58" customFormat="1" x14ac:dyDescent="0.25">
      <c r="B44" s="3"/>
      <c r="C44" s="3"/>
      <c r="I44" s="7"/>
    </row>
    <row r="45" spans="1:58" customFormat="1" x14ac:dyDescent="0.25">
      <c r="B45" s="3"/>
      <c r="C45" s="3"/>
      <c r="I45" s="7"/>
    </row>
    <row r="46" spans="1:58" customFormat="1" x14ac:dyDescent="0.25">
      <c r="B46" s="3"/>
      <c r="C46" s="3"/>
      <c r="I46" s="7"/>
    </row>
    <row r="47" spans="1:58" customFormat="1" x14ac:dyDescent="0.25">
      <c r="B47" s="3"/>
      <c r="C47" s="3"/>
      <c r="I47" s="7"/>
    </row>
    <row r="48" spans="1:58" customFormat="1" x14ac:dyDescent="0.25">
      <c r="B48" s="3"/>
      <c r="C48" s="3"/>
      <c r="I48" s="7"/>
    </row>
    <row r="49" spans="2:9" customFormat="1" x14ac:dyDescent="0.25">
      <c r="I49" s="7"/>
    </row>
    <row r="50" spans="2:9" customFormat="1" x14ac:dyDescent="0.25">
      <c r="I50" s="7"/>
    </row>
    <row r="51" spans="2:9" customFormat="1" x14ac:dyDescent="0.25">
      <c r="B51" s="3"/>
      <c r="I51" s="7"/>
    </row>
    <row r="52" spans="2:9" customFormat="1" x14ac:dyDescent="0.25">
      <c r="I52" s="7"/>
    </row>
    <row r="53" spans="2:9" customFormat="1" x14ac:dyDescent="0.25">
      <c r="I53" s="7"/>
    </row>
    <row r="54" spans="2:9" customFormat="1" x14ac:dyDescent="0.25">
      <c r="I54" s="7"/>
    </row>
    <row r="55" spans="2:9" customFormat="1" x14ac:dyDescent="0.25">
      <c r="I55" s="7"/>
    </row>
    <row r="56" spans="2:9" customFormat="1" x14ac:dyDescent="0.25">
      <c r="I56" s="7"/>
    </row>
    <row r="57" spans="2:9" customFormat="1" x14ac:dyDescent="0.25">
      <c r="I57" s="7"/>
    </row>
    <row r="58" spans="2:9" customFormat="1" x14ac:dyDescent="0.25">
      <c r="I58" s="7"/>
    </row>
    <row r="59" spans="2:9" customFormat="1" x14ac:dyDescent="0.25">
      <c r="I59" s="7"/>
    </row>
    <row r="60" spans="2:9" customFormat="1" x14ac:dyDescent="0.25">
      <c r="I60" s="7"/>
    </row>
    <row r="61" spans="2:9" customFormat="1" x14ac:dyDescent="0.25">
      <c r="I61" s="7"/>
    </row>
    <row r="62" spans="2:9" customFormat="1" x14ac:dyDescent="0.25">
      <c r="I62" s="7"/>
    </row>
    <row r="63" spans="2:9" customFormat="1" x14ac:dyDescent="0.25">
      <c r="I63" s="7"/>
    </row>
    <row r="64" spans="2:9" customFormat="1" x14ac:dyDescent="0.25">
      <c r="I64" s="7"/>
    </row>
    <row r="65" spans="9:9" customFormat="1" x14ac:dyDescent="0.25">
      <c r="I65" s="7"/>
    </row>
    <row r="66" spans="9:9" customFormat="1" x14ac:dyDescent="0.25">
      <c r="I66" s="7"/>
    </row>
    <row r="67" spans="9:9" customFormat="1" x14ac:dyDescent="0.25">
      <c r="I67" s="7"/>
    </row>
  </sheetData>
  <mergeCells count="22">
    <mergeCell ref="B3:D3"/>
    <mergeCell ref="E3:I3"/>
    <mergeCell ref="K3:L3"/>
    <mergeCell ref="B1:I1"/>
    <mergeCell ref="K1:L1"/>
    <mergeCell ref="B2:D2"/>
    <mergeCell ref="E2:I2"/>
    <mergeCell ref="K2:L2"/>
    <mergeCell ref="B4:D4"/>
    <mergeCell ref="E4:I4"/>
    <mergeCell ref="K4:L4"/>
    <mergeCell ref="B5:D5"/>
    <mergeCell ref="E5:I5"/>
    <mergeCell ref="K5:L5"/>
    <mergeCell ref="K11:L11"/>
    <mergeCell ref="B6:D6"/>
    <mergeCell ref="E6:I6"/>
    <mergeCell ref="K6:L6"/>
    <mergeCell ref="K7:L7"/>
    <mergeCell ref="K9:L9"/>
    <mergeCell ref="K10:L10"/>
    <mergeCell ref="K8:L8"/>
  </mergeCells>
  <printOptions horizontalCentered="1"/>
  <pageMargins left="0.25" right="0.25" top="0.75" bottom="0.75" header="0.3" footer="0.3"/>
  <pageSetup paperSize="119" scale="35" orientation="landscape" r:id="rId1"/>
  <headerFooter>
    <oddHeader>&amp;C&amp;"Arial,Italic"&amp;14FDM 11-40 Attachment  4.3  Design Criteria Evaluation Interim Worksheet</oddHeader>
    <oddFooter>&amp;L&amp;"Arial,Italic"&amp;14&amp;F  &amp;KC00000DRAFT
&amp;A&amp;C&amp;"Arial,Italic"&amp;14Attachment 4.3&amp;R&amp;"Arial,Italic"&amp;14Page 1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7"/>
  <sheetViews>
    <sheetView topLeftCell="A4" zoomScale="90" zoomScaleNormal="90" workbookViewId="0">
      <selection activeCell="C28" sqref="C28"/>
    </sheetView>
  </sheetViews>
  <sheetFormatPr defaultColWidth="9.109375" defaultRowHeight="14.4" x14ac:dyDescent="0.3"/>
  <cols>
    <col min="1" max="1" width="66.44140625" style="77" bestFit="1" customWidth="1"/>
    <col min="2" max="2" width="34.109375" style="78" bestFit="1" customWidth="1"/>
    <col min="3" max="3" width="9.5546875" style="77" bestFit="1" customWidth="1"/>
    <col min="4" max="4" width="9.109375" style="77" bestFit="1" customWidth="1"/>
    <col min="5" max="5" width="11.109375" style="77" bestFit="1" customWidth="1"/>
    <col min="6" max="6" width="14.5546875" style="77" bestFit="1" customWidth="1"/>
    <col min="7" max="7" width="11.88671875" style="77" bestFit="1" customWidth="1"/>
    <col min="8" max="8" width="9.33203125" style="77" bestFit="1" customWidth="1"/>
    <col min="9" max="9" width="8.88671875"/>
    <col min="10" max="10" width="64.33203125" bestFit="1" customWidth="1"/>
    <col min="11" max="11" width="61.6640625" customWidth="1"/>
    <col min="12" max="12" width="9.44140625" bestFit="1" customWidth="1"/>
    <col min="13" max="13" width="8.6640625" bestFit="1" customWidth="1"/>
    <col min="14" max="14" width="10.44140625" bestFit="1" customWidth="1"/>
    <col min="15" max="15" width="8.88671875" bestFit="1" customWidth="1"/>
    <col min="16" max="16" width="11.6640625" bestFit="1" customWidth="1"/>
    <col min="17" max="17" width="8.6640625" customWidth="1"/>
    <col min="18" max="18" width="13.88671875" customWidth="1"/>
    <col min="19" max="19" width="8.33203125" bestFit="1" customWidth="1"/>
    <col min="20" max="24" width="23.44140625" customWidth="1"/>
    <col min="25" max="16384" width="9.109375" style="50"/>
  </cols>
  <sheetData>
    <row r="1" spans="1:24" ht="27" customHeight="1" thickBot="1" x14ac:dyDescent="0.35">
      <c r="A1" s="119" t="s">
        <v>64</v>
      </c>
      <c r="B1" s="120"/>
      <c r="C1" s="120"/>
      <c r="D1" s="120"/>
      <c r="E1" s="120"/>
      <c r="F1" s="120"/>
      <c r="G1" s="120"/>
      <c r="H1" s="121"/>
    </row>
    <row r="2" spans="1:24" s="56" customFormat="1" ht="28.8" x14ac:dyDescent="0.25">
      <c r="A2" s="51" t="s">
        <v>65</v>
      </c>
      <c r="B2" s="52" t="s">
        <v>66</v>
      </c>
      <c r="C2" s="53" t="s">
        <v>67</v>
      </c>
      <c r="D2" s="54" t="s">
        <v>68</v>
      </c>
      <c r="E2" s="54" t="s">
        <v>69</v>
      </c>
      <c r="F2" s="54" t="s">
        <v>70</v>
      </c>
      <c r="G2" s="54" t="s">
        <v>71</v>
      </c>
      <c r="H2" s="55" t="s">
        <v>72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 x14ac:dyDescent="0.3">
      <c r="A3" s="57" t="s">
        <v>12</v>
      </c>
      <c r="B3" s="58" t="s">
        <v>12</v>
      </c>
      <c r="C3" s="59" t="s">
        <v>73</v>
      </c>
      <c r="D3" s="59" t="s">
        <v>74</v>
      </c>
      <c r="E3" s="59"/>
      <c r="F3" s="59"/>
      <c r="G3" s="59"/>
      <c r="H3" s="60" t="s">
        <v>75</v>
      </c>
    </row>
    <row r="4" spans="1:24" x14ac:dyDescent="0.3">
      <c r="A4" s="61" t="s">
        <v>76</v>
      </c>
      <c r="B4" s="62" t="s">
        <v>77</v>
      </c>
      <c r="C4" s="63" t="s">
        <v>78</v>
      </c>
      <c r="D4" s="63"/>
      <c r="E4" s="63"/>
      <c r="F4" s="64" t="s">
        <v>74</v>
      </c>
      <c r="G4" s="63"/>
      <c r="H4" s="65" t="s">
        <v>75</v>
      </c>
    </row>
    <row r="5" spans="1:24" x14ac:dyDescent="0.3">
      <c r="A5" s="61" t="s">
        <v>79</v>
      </c>
      <c r="B5" s="62" t="s">
        <v>77</v>
      </c>
      <c r="C5" s="63" t="s">
        <v>78</v>
      </c>
      <c r="D5" s="64"/>
      <c r="E5" s="64"/>
      <c r="F5" s="64" t="s">
        <v>74</v>
      </c>
      <c r="G5" s="64"/>
      <c r="H5" s="65" t="s">
        <v>75</v>
      </c>
    </row>
    <row r="6" spans="1:24" x14ac:dyDescent="0.3">
      <c r="A6" s="61" t="s">
        <v>80</v>
      </c>
      <c r="B6" s="62" t="s">
        <v>77</v>
      </c>
      <c r="C6" s="63" t="s">
        <v>78</v>
      </c>
      <c r="D6" s="64"/>
      <c r="E6" s="64"/>
      <c r="F6" s="64" t="s">
        <v>74</v>
      </c>
      <c r="G6" s="64"/>
      <c r="H6" s="65" t="s">
        <v>75</v>
      </c>
    </row>
    <row r="7" spans="1:24" x14ac:dyDescent="0.3">
      <c r="A7" s="61" t="s">
        <v>81</v>
      </c>
      <c r="B7" s="62" t="s">
        <v>77</v>
      </c>
      <c r="C7" s="63" t="s">
        <v>78</v>
      </c>
      <c r="D7" s="64"/>
      <c r="E7" s="64"/>
      <c r="F7" s="64" t="s">
        <v>74</v>
      </c>
      <c r="G7" s="64"/>
      <c r="H7" s="65" t="s">
        <v>75</v>
      </c>
    </row>
    <row r="8" spans="1:24" x14ac:dyDescent="0.3">
      <c r="A8" s="61" t="s">
        <v>253</v>
      </c>
      <c r="B8" s="62" t="s">
        <v>77</v>
      </c>
      <c r="C8" s="63" t="s">
        <v>78</v>
      </c>
      <c r="D8" s="64"/>
      <c r="E8" s="64"/>
      <c r="F8" s="64" t="s">
        <v>74</v>
      </c>
      <c r="G8" s="64"/>
      <c r="H8" s="65" t="s">
        <v>75</v>
      </c>
    </row>
    <row r="9" spans="1:24" x14ac:dyDescent="0.3">
      <c r="A9" s="61" t="s">
        <v>82</v>
      </c>
      <c r="B9" s="62" t="s">
        <v>77</v>
      </c>
      <c r="C9" s="63" t="s">
        <v>78</v>
      </c>
      <c r="D9" s="64"/>
      <c r="E9" s="64"/>
      <c r="F9" s="64" t="s">
        <v>74</v>
      </c>
      <c r="G9" s="64"/>
      <c r="H9" s="65" t="s">
        <v>75</v>
      </c>
    </row>
    <row r="10" spans="1:24" x14ac:dyDescent="0.3">
      <c r="A10" s="61" t="s">
        <v>83</v>
      </c>
      <c r="B10" s="62" t="s">
        <v>77</v>
      </c>
      <c r="C10" s="63" t="s">
        <v>78</v>
      </c>
      <c r="D10" s="64"/>
      <c r="E10" s="64"/>
      <c r="F10" s="64" t="s">
        <v>74</v>
      </c>
      <c r="G10" s="64"/>
      <c r="H10" s="65" t="s">
        <v>75</v>
      </c>
    </row>
    <row r="11" spans="1:24" x14ac:dyDescent="0.3">
      <c r="A11" s="61" t="s">
        <v>84</v>
      </c>
      <c r="B11" s="62" t="s">
        <v>85</v>
      </c>
      <c r="C11" s="63" t="s">
        <v>78</v>
      </c>
      <c r="D11" s="64"/>
      <c r="E11" s="64"/>
      <c r="F11" s="64" t="s">
        <v>74</v>
      </c>
      <c r="G11" s="64"/>
      <c r="H11" s="65" t="s">
        <v>75</v>
      </c>
    </row>
    <row r="12" spans="1:24" x14ac:dyDescent="0.3">
      <c r="A12" s="61" t="s">
        <v>86</v>
      </c>
      <c r="B12" s="62" t="s">
        <v>85</v>
      </c>
      <c r="C12" s="63" t="s">
        <v>78</v>
      </c>
      <c r="D12" s="64"/>
      <c r="E12" s="64"/>
      <c r="F12" s="64" t="s">
        <v>74</v>
      </c>
      <c r="G12" s="64"/>
      <c r="H12" s="65" t="s">
        <v>75</v>
      </c>
    </row>
    <row r="13" spans="1:24" x14ac:dyDescent="0.3">
      <c r="A13" s="61" t="s">
        <v>87</v>
      </c>
      <c r="B13" s="62" t="s">
        <v>85</v>
      </c>
      <c r="C13" s="63" t="s">
        <v>78</v>
      </c>
      <c r="D13" s="64"/>
      <c r="E13" s="64"/>
      <c r="F13" s="64" t="s">
        <v>74</v>
      </c>
      <c r="G13" s="64"/>
      <c r="H13" s="65" t="s">
        <v>75</v>
      </c>
    </row>
    <row r="14" spans="1:24" x14ac:dyDescent="0.3">
      <c r="A14" s="61" t="s">
        <v>88</v>
      </c>
      <c r="B14" s="62" t="s">
        <v>85</v>
      </c>
      <c r="C14" s="63" t="s">
        <v>78</v>
      </c>
      <c r="D14" s="64"/>
      <c r="E14" s="64"/>
      <c r="F14" s="64" t="s">
        <v>74</v>
      </c>
      <c r="G14" s="64"/>
      <c r="H14" s="65" t="s">
        <v>75</v>
      </c>
    </row>
    <row r="15" spans="1:24" x14ac:dyDescent="0.3">
      <c r="A15" s="61" t="s">
        <v>89</v>
      </c>
      <c r="B15" s="62" t="s">
        <v>85</v>
      </c>
      <c r="C15" s="63" t="s">
        <v>78</v>
      </c>
      <c r="D15" s="64"/>
      <c r="E15" s="64"/>
      <c r="F15" s="64" t="s">
        <v>74</v>
      </c>
      <c r="G15" s="64"/>
      <c r="H15" s="65" t="s">
        <v>75</v>
      </c>
    </row>
    <row r="16" spans="1:24" x14ac:dyDescent="0.3">
      <c r="A16" s="61" t="s">
        <v>90</v>
      </c>
      <c r="B16" s="62" t="s">
        <v>85</v>
      </c>
      <c r="C16" s="63" t="s">
        <v>78</v>
      </c>
      <c r="D16" s="64"/>
      <c r="E16" s="64"/>
      <c r="F16" s="64" t="s">
        <v>74</v>
      </c>
      <c r="G16" s="64"/>
      <c r="H16" s="65" t="s">
        <v>75</v>
      </c>
    </row>
    <row r="17" spans="1:8" x14ac:dyDescent="0.3">
      <c r="A17" s="61" t="s">
        <v>91</v>
      </c>
      <c r="B17" s="62" t="s">
        <v>85</v>
      </c>
      <c r="C17" s="63" t="s">
        <v>78</v>
      </c>
      <c r="D17" s="64"/>
      <c r="E17" s="64"/>
      <c r="F17" s="64" t="s">
        <v>74</v>
      </c>
      <c r="G17" s="64"/>
      <c r="H17" s="65" t="s">
        <v>75</v>
      </c>
    </row>
    <row r="18" spans="1:8" x14ac:dyDescent="0.3">
      <c r="A18" s="61" t="s">
        <v>92</v>
      </c>
      <c r="B18" s="62" t="s">
        <v>85</v>
      </c>
      <c r="C18" s="63" t="s">
        <v>78</v>
      </c>
      <c r="D18" s="64"/>
      <c r="E18" s="64"/>
      <c r="F18" s="64" t="s">
        <v>74</v>
      </c>
      <c r="G18" s="64"/>
      <c r="H18" s="65" t="s">
        <v>75</v>
      </c>
    </row>
    <row r="19" spans="1:8" x14ac:dyDescent="0.3">
      <c r="A19" s="61" t="s">
        <v>93</v>
      </c>
      <c r="B19" s="62" t="s">
        <v>85</v>
      </c>
      <c r="C19" s="63" t="s">
        <v>78</v>
      </c>
      <c r="D19" s="64"/>
      <c r="E19" s="64"/>
      <c r="F19" s="64" t="s">
        <v>74</v>
      </c>
      <c r="G19" s="64"/>
      <c r="H19" s="65" t="s">
        <v>75</v>
      </c>
    </row>
    <row r="20" spans="1:8" x14ac:dyDescent="0.3">
      <c r="A20" s="61" t="s">
        <v>94</v>
      </c>
      <c r="B20" s="62" t="s">
        <v>85</v>
      </c>
      <c r="C20" s="63" t="s">
        <v>78</v>
      </c>
      <c r="D20" s="64"/>
      <c r="E20" s="64"/>
      <c r="F20" s="64" t="s">
        <v>74</v>
      </c>
      <c r="G20" s="64"/>
      <c r="H20" s="65" t="s">
        <v>75</v>
      </c>
    </row>
    <row r="21" spans="1:8" x14ac:dyDescent="0.3">
      <c r="A21" s="61" t="s">
        <v>95</v>
      </c>
      <c r="B21" s="62" t="s">
        <v>85</v>
      </c>
      <c r="C21" s="63" t="s">
        <v>78</v>
      </c>
      <c r="D21" s="64"/>
      <c r="E21" s="64"/>
      <c r="F21" s="64" t="s">
        <v>74</v>
      </c>
      <c r="G21" s="64"/>
      <c r="H21" s="65" t="s">
        <v>75</v>
      </c>
    </row>
    <row r="22" spans="1:8" x14ac:dyDescent="0.3">
      <c r="A22" s="61" t="s">
        <v>96</v>
      </c>
      <c r="B22" s="62" t="s">
        <v>97</v>
      </c>
      <c r="C22" s="63" t="s">
        <v>78</v>
      </c>
      <c r="D22" s="64" t="s">
        <v>74</v>
      </c>
      <c r="E22" s="64"/>
      <c r="F22" s="64"/>
      <c r="G22" s="64" t="s">
        <v>74</v>
      </c>
      <c r="H22" s="65" t="s">
        <v>75</v>
      </c>
    </row>
    <row r="23" spans="1:8" x14ac:dyDescent="0.3">
      <c r="A23" s="61" t="s">
        <v>98</v>
      </c>
      <c r="B23" s="62" t="s">
        <v>97</v>
      </c>
      <c r="C23" s="64" t="s">
        <v>99</v>
      </c>
      <c r="D23" s="64" t="s">
        <v>74</v>
      </c>
      <c r="E23" s="64"/>
      <c r="F23" s="64"/>
      <c r="G23" s="64" t="s">
        <v>74</v>
      </c>
      <c r="H23" s="65" t="s">
        <v>100</v>
      </c>
    </row>
    <row r="24" spans="1:8" x14ac:dyDescent="0.3">
      <c r="A24" s="61" t="s">
        <v>101</v>
      </c>
      <c r="B24" s="62" t="s">
        <v>102</v>
      </c>
      <c r="C24" s="64" t="s">
        <v>103</v>
      </c>
      <c r="D24" s="64" t="s">
        <v>74</v>
      </c>
      <c r="E24" s="64"/>
      <c r="F24" s="64" t="s">
        <v>74</v>
      </c>
      <c r="G24" s="64" t="s">
        <v>74</v>
      </c>
      <c r="H24" s="65" t="s">
        <v>104</v>
      </c>
    </row>
    <row r="25" spans="1:8" x14ac:dyDescent="0.3">
      <c r="A25" s="61" t="s">
        <v>105</v>
      </c>
      <c r="B25" s="62" t="s">
        <v>102</v>
      </c>
      <c r="C25" s="64" t="s">
        <v>106</v>
      </c>
      <c r="D25" s="64" t="s">
        <v>74</v>
      </c>
      <c r="E25" s="64"/>
      <c r="F25" s="64" t="s">
        <v>74</v>
      </c>
      <c r="G25" s="64" t="s">
        <v>74</v>
      </c>
      <c r="H25" s="65" t="s">
        <v>75</v>
      </c>
    </row>
    <row r="26" spans="1:8" x14ac:dyDescent="0.3">
      <c r="A26" s="61" t="s">
        <v>107</v>
      </c>
      <c r="B26" s="62" t="s">
        <v>102</v>
      </c>
      <c r="C26" s="64" t="s">
        <v>106</v>
      </c>
      <c r="D26" s="64" t="s">
        <v>74</v>
      </c>
      <c r="E26" s="64"/>
      <c r="F26" s="64" t="s">
        <v>74</v>
      </c>
      <c r="G26" s="64" t="s">
        <v>74</v>
      </c>
      <c r="H26" s="65" t="s">
        <v>100</v>
      </c>
    </row>
    <row r="27" spans="1:8" x14ac:dyDescent="0.3">
      <c r="A27" s="61" t="s">
        <v>108</v>
      </c>
      <c r="B27" s="62" t="s">
        <v>109</v>
      </c>
      <c r="C27" s="64" t="s">
        <v>106</v>
      </c>
      <c r="D27" s="64" t="s">
        <v>74</v>
      </c>
      <c r="E27" s="64"/>
      <c r="F27" s="64"/>
      <c r="G27" s="64" t="s">
        <v>74</v>
      </c>
      <c r="H27" s="65" t="s">
        <v>100</v>
      </c>
    </row>
    <row r="28" spans="1:8" x14ac:dyDescent="0.3">
      <c r="A28" s="61" t="s">
        <v>110</v>
      </c>
      <c r="B28" s="62" t="s">
        <v>109</v>
      </c>
      <c r="C28" s="64" t="s">
        <v>106</v>
      </c>
      <c r="D28" s="64" t="s">
        <v>74</v>
      </c>
      <c r="E28" s="64"/>
      <c r="F28" s="64"/>
      <c r="G28" s="64" t="s">
        <v>74</v>
      </c>
      <c r="H28" s="65" t="s">
        <v>100</v>
      </c>
    </row>
    <row r="29" spans="1:8" x14ac:dyDescent="0.3">
      <c r="A29" s="61" t="s">
        <v>111</v>
      </c>
      <c r="B29" s="62" t="s">
        <v>109</v>
      </c>
      <c r="C29" s="64" t="s">
        <v>106</v>
      </c>
      <c r="D29" s="64" t="s">
        <v>74</v>
      </c>
      <c r="E29" s="64"/>
      <c r="F29" s="64"/>
      <c r="G29" s="64" t="s">
        <v>74</v>
      </c>
      <c r="H29" s="65" t="s">
        <v>100</v>
      </c>
    </row>
    <row r="30" spans="1:8" x14ac:dyDescent="0.3">
      <c r="A30" s="61" t="s">
        <v>112</v>
      </c>
      <c r="B30" s="62" t="s">
        <v>113</v>
      </c>
      <c r="C30" s="63" t="s">
        <v>78</v>
      </c>
      <c r="D30" s="64" t="s">
        <v>74</v>
      </c>
      <c r="E30" s="64"/>
      <c r="F30" s="64"/>
      <c r="G30" s="64" t="s">
        <v>74</v>
      </c>
      <c r="H30" s="65" t="s">
        <v>75</v>
      </c>
    </row>
    <row r="31" spans="1:8" x14ac:dyDescent="0.3">
      <c r="A31" s="61" t="s">
        <v>114</v>
      </c>
      <c r="B31" s="62" t="s">
        <v>113</v>
      </c>
      <c r="C31" s="63" t="s">
        <v>78</v>
      </c>
      <c r="D31" s="64" t="s">
        <v>74</v>
      </c>
      <c r="E31" s="64"/>
      <c r="F31" s="64"/>
      <c r="G31" s="64" t="s">
        <v>74</v>
      </c>
      <c r="H31" s="65" t="s">
        <v>75</v>
      </c>
    </row>
    <row r="32" spans="1:8" x14ac:dyDescent="0.3">
      <c r="A32" s="61" t="s">
        <v>115</v>
      </c>
      <c r="B32" s="62" t="s">
        <v>113</v>
      </c>
      <c r="C32" s="63" t="s">
        <v>78</v>
      </c>
      <c r="D32" s="64" t="s">
        <v>74</v>
      </c>
      <c r="E32" s="64"/>
      <c r="F32" s="64"/>
      <c r="G32" s="64" t="s">
        <v>74</v>
      </c>
      <c r="H32" s="65" t="s">
        <v>75</v>
      </c>
    </row>
    <row r="33" spans="1:24" x14ac:dyDescent="0.3">
      <c r="A33" s="61" t="s">
        <v>116</v>
      </c>
      <c r="B33" s="62" t="s">
        <v>113</v>
      </c>
      <c r="C33" s="63" t="s">
        <v>78</v>
      </c>
      <c r="D33" s="64" t="s">
        <v>74</v>
      </c>
      <c r="E33" s="64"/>
      <c r="F33" s="64"/>
      <c r="G33" s="64" t="s">
        <v>74</v>
      </c>
      <c r="H33" s="65" t="s">
        <v>75</v>
      </c>
    </row>
    <row r="34" spans="1:24" x14ac:dyDescent="0.3">
      <c r="A34" s="61" t="s">
        <v>117</v>
      </c>
      <c r="B34" s="62" t="s">
        <v>113</v>
      </c>
      <c r="C34" s="63" t="s">
        <v>78</v>
      </c>
      <c r="D34" s="64" t="s">
        <v>74</v>
      </c>
      <c r="E34" s="64"/>
      <c r="F34" s="64"/>
      <c r="G34" s="64" t="s">
        <v>74</v>
      </c>
      <c r="H34" s="65" t="s">
        <v>75</v>
      </c>
    </row>
    <row r="35" spans="1:24" x14ac:dyDescent="0.3">
      <c r="A35" s="61" t="s">
        <v>118</v>
      </c>
      <c r="B35" s="62" t="s">
        <v>113</v>
      </c>
      <c r="C35" s="63" t="s">
        <v>78</v>
      </c>
      <c r="D35" s="64" t="s">
        <v>74</v>
      </c>
      <c r="E35" s="64"/>
      <c r="F35" s="64"/>
      <c r="G35" s="64" t="s">
        <v>74</v>
      </c>
      <c r="H35" s="65" t="s">
        <v>75</v>
      </c>
    </row>
    <row r="36" spans="1:24" x14ac:dyDescent="0.3">
      <c r="A36" s="61" t="s">
        <v>119</v>
      </c>
      <c r="B36" s="62" t="s">
        <v>120</v>
      </c>
      <c r="C36" s="64" t="s">
        <v>106</v>
      </c>
      <c r="D36" s="64"/>
      <c r="E36" s="64"/>
      <c r="F36" s="64" t="s">
        <v>74</v>
      </c>
      <c r="G36" s="64"/>
      <c r="H36" s="65" t="s">
        <v>100</v>
      </c>
    </row>
    <row r="37" spans="1:24" s="66" customFormat="1" x14ac:dyDescent="0.25">
      <c r="A37" s="61" t="s">
        <v>121</v>
      </c>
      <c r="B37" s="62" t="s">
        <v>120</v>
      </c>
      <c r="C37" s="64" t="s">
        <v>106</v>
      </c>
      <c r="D37" s="64"/>
      <c r="E37" s="64"/>
      <c r="F37" s="64" t="s">
        <v>74</v>
      </c>
      <c r="G37" s="64"/>
      <c r="H37" s="65" t="s">
        <v>100</v>
      </c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spans="1:24" s="66" customFormat="1" x14ac:dyDescent="0.25">
      <c r="A38" s="61" t="s">
        <v>122</v>
      </c>
      <c r="B38" s="62" t="s">
        <v>120</v>
      </c>
      <c r="C38" s="64" t="s">
        <v>106</v>
      </c>
      <c r="D38" s="64"/>
      <c r="E38" s="64"/>
      <c r="F38" s="64" t="s">
        <v>74</v>
      </c>
      <c r="G38" s="64"/>
      <c r="H38" s="65" t="s">
        <v>100</v>
      </c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1:24" x14ac:dyDescent="0.3">
      <c r="A39" s="61" t="s">
        <v>123</v>
      </c>
      <c r="B39" s="62" t="s">
        <v>120</v>
      </c>
      <c r="C39" s="64" t="s">
        <v>106</v>
      </c>
      <c r="D39" s="64"/>
      <c r="E39" s="64"/>
      <c r="F39" s="64" t="s">
        <v>74</v>
      </c>
      <c r="G39" s="64"/>
      <c r="H39" s="65" t="s">
        <v>75</v>
      </c>
    </row>
    <row r="40" spans="1:24" x14ac:dyDescent="0.3">
      <c r="A40" s="61" t="s">
        <v>124</v>
      </c>
      <c r="B40" s="62" t="s">
        <v>120</v>
      </c>
      <c r="C40" s="64" t="s">
        <v>106</v>
      </c>
      <c r="D40" s="64"/>
      <c r="E40" s="64"/>
      <c r="F40" s="64" t="s">
        <v>74</v>
      </c>
      <c r="G40" s="64"/>
      <c r="H40" s="65" t="s">
        <v>75</v>
      </c>
    </row>
    <row r="41" spans="1:24" s="67" customFormat="1" x14ac:dyDescent="0.25">
      <c r="A41" s="61" t="s">
        <v>125</v>
      </c>
      <c r="B41" s="62" t="s">
        <v>126</v>
      </c>
      <c r="C41" s="63" t="s">
        <v>78</v>
      </c>
      <c r="D41" s="64"/>
      <c r="E41" s="64" t="s">
        <v>74</v>
      </c>
      <c r="F41" s="64" t="s">
        <v>74</v>
      </c>
      <c r="G41" s="64"/>
      <c r="H41" s="65" t="s">
        <v>75</v>
      </c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s="67" customFormat="1" x14ac:dyDescent="0.25">
      <c r="A42" s="61" t="s">
        <v>127</v>
      </c>
      <c r="B42" s="62" t="s">
        <v>126</v>
      </c>
      <c r="C42" s="63" t="s">
        <v>78</v>
      </c>
      <c r="D42" s="64"/>
      <c r="E42" s="64" t="s">
        <v>74</v>
      </c>
      <c r="F42" s="64" t="s">
        <v>74</v>
      </c>
      <c r="G42" s="64"/>
      <c r="H42" s="65" t="s">
        <v>75</v>
      </c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s="67" customFormat="1" x14ac:dyDescent="0.25">
      <c r="A43" s="61" t="s">
        <v>128</v>
      </c>
      <c r="B43" s="62" t="s">
        <v>126</v>
      </c>
      <c r="C43" s="63" t="s">
        <v>78</v>
      </c>
      <c r="D43" s="64"/>
      <c r="E43" s="64" t="s">
        <v>74</v>
      </c>
      <c r="F43" s="64" t="s">
        <v>74</v>
      </c>
      <c r="G43" s="64"/>
      <c r="H43" s="65" t="s">
        <v>75</v>
      </c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s="67" customFormat="1" x14ac:dyDescent="0.25">
      <c r="A44" s="61" t="s">
        <v>129</v>
      </c>
      <c r="B44" s="62" t="s">
        <v>126</v>
      </c>
      <c r="C44" s="63" t="s">
        <v>78</v>
      </c>
      <c r="D44" s="64"/>
      <c r="E44" s="64" t="s">
        <v>74</v>
      </c>
      <c r="F44" s="64" t="s">
        <v>74</v>
      </c>
      <c r="G44" s="64"/>
      <c r="H44" s="65" t="s">
        <v>75</v>
      </c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s="67" customFormat="1" x14ac:dyDescent="0.25">
      <c r="A45" s="61" t="s">
        <v>130</v>
      </c>
      <c r="B45" s="62" t="s">
        <v>126</v>
      </c>
      <c r="C45" s="63" t="s">
        <v>78</v>
      </c>
      <c r="D45" s="64"/>
      <c r="E45" s="64" t="s">
        <v>74</v>
      </c>
      <c r="F45" s="64" t="s">
        <v>74</v>
      </c>
      <c r="G45" s="64"/>
      <c r="H45" s="65" t="s">
        <v>75</v>
      </c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s="67" customFormat="1" x14ac:dyDescent="0.25">
      <c r="A46" s="61" t="s">
        <v>131</v>
      </c>
      <c r="B46" s="62" t="s">
        <v>126</v>
      </c>
      <c r="C46" s="63" t="s">
        <v>78</v>
      </c>
      <c r="D46" s="64"/>
      <c r="E46" s="64" t="s">
        <v>74</v>
      </c>
      <c r="F46" s="64" t="s">
        <v>74</v>
      </c>
      <c r="G46" s="64"/>
      <c r="H46" s="65" t="s">
        <v>75</v>
      </c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s="67" customFormat="1" x14ac:dyDescent="0.25">
      <c r="A47" s="61" t="s">
        <v>132</v>
      </c>
      <c r="B47" s="62" t="s">
        <v>126</v>
      </c>
      <c r="C47" s="63" t="s">
        <v>78</v>
      </c>
      <c r="D47" s="64"/>
      <c r="E47" s="64" t="s">
        <v>74</v>
      </c>
      <c r="F47" s="64" t="s">
        <v>74</v>
      </c>
      <c r="G47" s="64"/>
      <c r="H47" s="65" t="s">
        <v>75</v>
      </c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s="67" customFormat="1" x14ac:dyDescent="0.25">
      <c r="A48" s="61" t="s">
        <v>133</v>
      </c>
      <c r="B48" s="62" t="s">
        <v>126</v>
      </c>
      <c r="C48" s="63" t="s">
        <v>78</v>
      </c>
      <c r="D48" s="64"/>
      <c r="E48" s="64" t="s">
        <v>74</v>
      </c>
      <c r="F48" s="64" t="s">
        <v>74</v>
      </c>
      <c r="G48" s="64"/>
      <c r="H48" s="65" t="s">
        <v>75</v>
      </c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spans="1:24" s="67" customFormat="1" x14ac:dyDescent="0.25">
      <c r="A49" s="61" t="s">
        <v>134</v>
      </c>
      <c r="B49" s="62" t="s">
        <v>126</v>
      </c>
      <c r="C49" s="63" t="s">
        <v>78</v>
      </c>
      <c r="D49" s="64"/>
      <c r="E49" s="64" t="s">
        <v>74</v>
      </c>
      <c r="F49" s="64" t="s">
        <v>74</v>
      </c>
      <c r="G49" s="64"/>
      <c r="H49" s="65" t="s">
        <v>75</v>
      </c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</row>
    <row r="50" spans="1:24" s="67" customFormat="1" x14ac:dyDescent="0.25">
      <c r="A50" s="61" t="s">
        <v>135</v>
      </c>
      <c r="B50" s="62" t="s">
        <v>126</v>
      </c>
      <c r="C50" s="63" t="s">
        <v>78</v>
      </c>
      <c r="D50" s="64"/>
      <c r="E50" s="64" t="s">
        <v>74</v>
      </c>
      <c r="F50" s="64" t="s">
        <v>74</v>
      </c>
      <c r="G50" s="64"/>
      <c r="H50" s="65" t="s">
        <v>75</v>
      </c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</row>
    <row r="51" spans="1:24" s="67" customFormat="1" x14ac:dyDescent="0.25">
      <c r="A51" s="61" t="s">
        <v>136</v>
      </c>
      <c r="B51" s="62" t="s">
        <v>136</v>
      </c>
      <c r="C51" s="64" t="s">
        <v>137</v>
      </c>
      <c r="D51" s="64"/>
      <c r="E51" s="64" t="s">
        <v>74</v>
      </c>
      <c r="F51" s="64"/>
      <c r="G51" s="64"/>
      <c r="H51" s="65" t="s">
        <v>75</v>
      </c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</row>
    <row r="52" spans="1:24" s="67" customFormat="1" ht="15.6" thickBot="1" x14ac:dyDescent="0.3">
      <c r="A52" s="68"/>
      <c r="B52" s="69"/>
      <c r="C52" s="70"/>
      <c r="D52" s="71"/>
      <c r="E52" s="71"/>
      <c r="F52" s="71"/>
      <c r="G52" s="71"/>
      <c r="H52" s="7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</row>
    <row r="53" spans="1:24" s="67" customFormat="1" ht="27" customHeight="1" thickBot="1" x14ac:dyDescent="0.3">
      <c r="A53" s="119" t="s">
        <v>138</v>
      </c>
      <c r="B53" s="120"/>
      <c r="C53" s="120"/>
      <c r="D53" s="120"/>
      <c r="E53" s="120"/>
      <c r="F53" s="120"/>
      <c r="G53" s="120"/>
      <c r="H53" s="121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</row>
    <row r="54" spans="1:24" ht="28.8" x14ac:dyDescent="0.3">
      <c r="A54" s="51" t="s">
        <v>65</v>
      </c>
      <c r="B54" s="52" t="s">
        <v>66</v>
      </c>
      <c r="C54" s="53" t="s">
        <v>67</v>
      </c>
      <c r="D54" s="54" t="s">
        <v>68</v>
      </c>
      <c r="E54" s="54" t="s">
        <v>69</v>
      </c>
      <c r="F54" s="54" t="s">
        <v>70</v>
      </c>
      <c r="G54" s="54" t="s">
        <v>71</v>
      </c>
      <c r="H54" s="55" t="s">
        <v>72</v>
      </c>
    </row>
    <row r="55" spans="1:24" x14ac:dyDescent="0.3">
      <c r="A55" s="57" t="s">
        <v>12</v>
      </c>
      <c r="B55" s="58" t="s">
        <v>12</v>
      </c>
      <c r="C55" s="59" t="s">
        <v>73</v>
      </c>
      <c r="D55" s="59" t="s">
        <v>74</v>
      </c>
      <c r="E55" s="59"/>
      <c r="F55" s="59"/>
      <c r="G55" s="59"/>
      <c r="H55" s="60" t="s">
        <v>75</v>
      </c>
    </row>
    <row r="56" spans="1:24" ht="15" thickBot="1" x14ac:dyDescent="0.35">
      <c r="A56" s="73" t="s">
        <v>136</v>
      </c>
      <c r="B56" s="74" t="s">
        <v>136</v>
      </c>
      <c r="C56" s="75" t="s">
        <v>137</v>
      </c>
      <c r="D56" s="75"/>
      <c r="E56" s="75" t="s">
        <v>74</v>
      </c>
      <c r="F56" s="75"/>
      <c r="G56" s="75"/>
      <c r="H56" s="76" t="s">
        <v>75</v>
      </c>
    </row>
    <row r="57" spans="1:24" customFormat="1" ht="13.2" x14ac:dyDescent="0.25"/>
  </sheetData>
  <mergeCells count="2">
    <mergeCell ref="A1:H1"/>
    <mergeCell ref="A53:H53"/>
  </mergeCells>
  <printOptions horizontalCentered="1"/>
  <pageMargins left="0.25" right="0.25" top="0.75" bottom="0.75" header="0.3" footer="0.3"/>
  <pageSetup paperSize="119" scale="74" orientation="landscape" r:id="rId1"/>
  <headerFooter>
    <oddHeader>&amp;C&amp;"Arial,Italic"&amp;14FDM 11-40 Attachment  4.3  Design Criteria Evaluation Interim Worksheet</oddHeader>
    <oddFooter>&amp;L&amp;"Arial,Italic"&amp;14&amp;F  &amp;KC00000DRAFT
&amp;A&amp;C&amp;"Arial,Italic"&amp;14Attachment 4.3&amp;R&amp;"Arial,Italic"&amp;14Page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F97"/>
  <sheetViews>
    <sheetView showGridLines="0" topLeftCell="B1" zoomScale="60" zoomScaleNormal="60" workbookViewId="0">
      <selection activeCell="O6" sqref="O6"/>
    </sheetView>
  </sheetViews>
  <sheetFormatPr defaultColWidth="9.109375" defaultRowHeight="13.2" x14ac:dyDescent="0.25"/>
  <cols>
    <col min="1" max="1" width="16.44140625" style="3" customWidth="1"/>
    <col min="2" max="3" width="17.6640625" style="3" customWidth="1"/>
    <col min="4" max="4" width="27.6640625" style="3" customWidth="1"/>
    <col min="5" max="7" width="17.6640625" style="3" customWidth="1"/>
    <col min="8" max="8" width="12.6640625" style="3" customWidth="1"/>
    <col min="9" max="9" width="25.6640625" style="49" bestFit="1" customWidth="1"/>
    <col min="10" max="10" width="42.6640625" style="3" bestFit="1" customWidth="1"/>
    <col min="11" max="11" width="17.88671875" style="3" bestFit="1" customWidth="1"/>
    <col min="12" max="12" width="22.33203125" style="3" bestFit="1" customWidth="1"/>
    <col min="13" max="13" width="20" style="3" customWidth="1"/>
    <col min="14" max="14" width="38.44140625" style="3" bestFit="1" customWidth="1"/>
    <col min="15" max="15" width="15" style="3" bestFit="1" customWidth="1"/>
    <col min="16" max="16" width="18" style="3" customWidth="1"/>
    <col min="17" max="17" width="26.6640625" style="3" customWidth="1"/>
    <col min="18" max="18" width="29.5546875" style="3" customWidth="1"/>
    <col min="19" max="19" width="24.88671875" style="3" customWidth="1"/>
    <col min="20" max="20" width="32.109375" style="3" customWidth="1"/>
    <col min="21" max="21" width="36.5546875" style="3" customWidth="1"/>
    <col min="22" max="22" width="25.5546875" style="49" customWidth="1"/>
    <col min="23" max="23" width="49.5546875" style="3" customWidth="1"/>
    <col min="24" max="24" width="32.109375" style="3" customWidth="1"/>
    <col min="25" max="25" width="23.109375" style="3" customWidth="1"/>
    <col min="26" max="26" width="26.5546875" style="3" customWidth="1"/>
    <col min="27" max="27" width="20.88671875" customWidth="1"/>
    <col min="28" max="28" width="13.44140625" bestFit="1" customWidth="1"/>
    <col min="29" max="29" width="54" bestFit="1" customWidth="1"/>
    <col min="30" max="30" width="20.6640625" bestFit="1" customWidth="1"/>
    <col min="31" max="31" width="12.109375" bestFit="1" customWidth="1"/>
    <col min="32" max="32" width="17.33203125" customWidth="1"/>
    <col min="33" max="33" width="28" customWidth="1"/>
    <col min="34" max="34" width="47.88671875" customWidth="1"/>
    <col min="35" max="35" width="35.88671875" customWidth="1"/>
    <col min="36" max="36" width="23.88671875" customWidth="1"/>
    <col min="37" max="37" width="30.5546875" customWidth="1"/>
    <col min="38" max="38" width="25" customWidth="1"/>
    <col min="39" max="39" width="30.5546875" customWidth="1"/>
    <col min="40" max="40" width="35.88671875" customWidth="1"/>
    <col min="41" max="41" width="37.109375" customWidth="1"/>
    <col min="42" max="42" width="34.33203125" customWidth="1"/>
    <col min="43" max="43" width="26.88671875" customWidth="1"/>
    <col min="44" max="44" width="23.44140625" customWidth="1"/>
    <col min="45" max="45" width="28.33203125" customWidth="1"/>
    <col min="46" max="46" width="22.33203125" customWidth="1"/>
    <col min="47" max="47" width="52.33203125" customWidth="1"/>
    <col min="48" max="48" width="15.5546875" customWidth="1"/>
    <col min="49" max="49" width="35" customWidth="1"/>
    <col min="50" max="50" width="16.6640625" customWidth="1"/>
    <col min="51" max="51" width="30.109375" customWidth="1"/>
    <col min="52" max="58" width="8.88671875" customWidth="1"/>
    <col min="59" max="16384" width="9.109375" style="3"/>
  </cols>
  <sheetData>
    <row r="1" spans="1:31" customFormat="1" ht="24.9" customHeight="1" thickBot="1" x14ac:dyDescent="0.3">
      <c r="B1" s="110" t="s">
        <v>0</v>
      </c>
      <c r="C1" s="110"/>
      <c r="D1" s="110"/>
      <c r="E1" s="110"/>
      <c r="F1" s="110"/>
      <c r="G1" s="110"/>
      <c r="H1" s="110"/>
      <c r="I1" s="111"/>
      <c r="J1" s="1" t="s">
        <v>254</v>
      </c>
      <c r="K1" s="112" t="s">
        <v>255</v>
      </c>
      <c r="L1" s="113"/>
      <c r="M1" s="2"/>
      <c r="N1" s="3"/>
      <c r="O1" s="3"/>
      <c r="V1" s="7"/>
      <c r="AB1" s="79" t="s">
        <v>140</v>
      </c>
      <c r="AC1" s="79" t="s">
        <v>44</v>
      </c>
      <c r="AD1" s="79" t="s">
        <v>42</v>
      </c>
      <c r="AE1" s="79" t="s">
        <v>141</v>
      </c>
    </row>
    <row r="2" spans="1:31" customFormat="1" ht="24.9" customHeight="1" x14ac:dyDescent="0.25">
      <c r="B2" s="114" t="s">
        <v>2</v>
      </c>
      <c r="C2" s="115"/>
      <c r="D2" s="116"/>
      <c r="E2" s="130" t="s">
        <v>142</v>
      </c>
      <c r="F2" s="131"/>
      <c r="G2" s="131"/>
      <c r="H2" s="131"/>
      <c r="I2" s="132"/>
      <c r="J2" s="4" t="s">
        <v>1</v>
      </c>
      <c r="K2" s="102" t="s">
        <v>139</v>
      </c>
      <c r="L2" s="103"/>
      <c r="M2" s="2"/>
      <c r="N2" s="3"/>
      <c r="O2" s="3"/>
      <c r="V2" s="7"/>
      <c r="AB2" s="80" t="s">
        <v>143</v>
      </c>
      <c r="AC2" s="80" t="s">
        <v>144</v>
      </c>
      <c r="AD2" s="81" t="s">
        <v>145</v>
      </c>
      <c r="AE2" s="81"/>
    </row>
    <row r="3" spans="1:31" customFormat="1" ht="24.9" customHeight="1" x14ac:dyDescent="0.25">
      <c r="B3" s="104" t="s">
        <v>4</v>
      </c>
      <c r="C3" s="105"/>
      <c r="D3" s="106"/>
      <c r="E3" s="127" t="s">
        <v>146</v>
      </c>
      <c r="F3" s="128"/>
      <c r="G3" s="128"/>
      <c r="H3" s="128"/>
      <c r="I3" s="129"/>
      <c r="J3" s="4" t="s">
        <v>3</v>
      </c>
      <c r="K3" s="102" t="s">
        <v>139</v>
      </c>
      <c r="L3" s="103"/>
      <c r="M3" s="2"/>
      <c r="N3" s="3"/>
      <c r="O3" s="3"/>
      <c r="V3" s="7"/>
      <c r="AB3" s="80" t="s">
        <v>148</v>
      </c>
      <c r="AC3" s="80" t="s">
        <v>149</v>
      </c>
      <c r="AD3" s="81" t="s">
        <v>150</v>
      </c>
      <c r="AE3" s="81"/>
    </row>
    <row r="4" spans="1:31" customFormat="1" ht="24.9" customHeight="1" x14ac:dyDescent="0.25">
      <c r="B4" s="104" t="s">
        <v>6</v>
      </c>
      <c r="C4" s="105"/>
      <c r="D4" s="106"/>
      <c r="E4" s="127" t="s">
        <v>151</v>
      </c>
      <c r="F4" s="128"/>
      <c r="G4" s="128"/>
      <c r="H4" s="128"/>
      <c r="I4" s="129"/>
      <c r="J4" s="4" t="s">
        <v>5</v>
      </c>
      <c r="K4" s="102" t="s">
        <v>147</v>
      </c>
      <c r="L4" s="103"/>
      <c r="M4" s="2"/>
      <c r="N4" s="3"/>
      <c r="O4" s="3"/>
      <c r="V4" s="7"/>
      <c r="AB4" s="82" t="s">
        <v>152</v>
      </c>
      <c r="AC4" s="83" t="s">
        <v>153</v>
      </c>
      <c r="AD4" s="84">
        <v>542</v>
      </c>
      <c r="AE4" s="85">
        <v>5275</v>
      </c>
    </row>
    <row r="5" spans="1:31" customFormat="1" ht="24.9" customHeight="1" x14ac:dyDescent="0.25">
      <c r="B5" s="104" t="s">
        <v>8</v>
      </c>
      <c r="C5" s="105"/>
      <c r="D5" s="106"/>
      <c r="E5" s="127"/>
      <c r="F5" s="128"/>
      <c r="G5" s="128"/>
      <c r="H5" s="128"/>
      <c r="I5" s="129"/>
      <c r="J5" s="4" t="s">
        <v>7</v>
      </c>
      <c r="K5" s="102">
        <v>2</v>
      </c>
      <c r="L5" s="103"/>
      <c r="M5" s="2"/>
      <c r="N5" s="3"/>
      <c r="O5" s="3"/>
      <c r="V5" s="7"/>
      <c r="AB5" s="80" t="s">
        <v>155</v>
      </c>
      <c r="AC5" s="80" t="s">
        <v>156</v>
      </c>
      <c r="AD5" s="81" t="s">
        <v>157</v>
      </c>
      <c r="AE5" s="81"/>
    </row>
    <row r="6" spans="1:31" customFormat="1" ht="24.9" customHeight="1" thickBot="1" x14ac:dyDescent="0.3">
      <c r="B6" s="97" t="s">
        <v>10</v>
      </c>
      <c r="C6" s="98"/>
      <c r="D6" s="99"/>
      <c r="E6" s="122"/>
      <c r="F6" s="123"/>
      <c r="G6" s="123"/>
      <c r="H6" s="123"/>
      <c r="I6" s="124"/>
      <c r="J6" s="4" t="s">
        <v>9</v>
      </c>
      <c r="K6" s="102" t="s">
        <v>154</v>
      </c>
      <c r="L6" s="103"/>
      <c r="M6" s="2"/>
      <c r="N6" s="3"/>
      <c r="O6" s="3"/>
      <c r="P6" s="3"/>
      <c r="Q6" s="3"/>
      <c r="R6" s="3"/>
      <c r="S6" s="3"/>
      <c r="T6" s="3"/>
      <c r="U6" s="3"/>
      <c r="V6" s="7"/>
      <c r="AB6" s="82" t="s">
        <v>158</v>
      </c>
      <c r="AC6" s="83" t="s">
        <v>159</v>
      </c>
      <c r="AD6" s="84">
        <v>543</v>
      </c>
      <c r="AE6" s="85">
        <v>8000</v>
      </c>
    </row>
    <row r="7" spans="1:31" customFormat="1" ht="24.9" customHeight="1" x14ac:dyDescent="0.25">
      <c r="J7" s="4" t="s">
        <v>11</v>
      </c>
      <c r="K7" s="102">
        <v>55</v>
      </c>
      <c r="L7" s="103"/>
      <c r="M7" s="2"/>
      <c r="N7" s="3"/>
      <c r="O7" s="3"/>
      <c r="P7" s="3"/>
      <c r="Q7" s="3"/>
      <c r="R7" s="3"/>
      <c r="S7" s="3"/>
      <c r="T7" s="3"/>
      <c r="U7" s="3"/>
      <c r="V7" s="7"/>
      <c r="AB7" s="82" t="s">
        <v>160</v>
      </c>
      <c r="AC7" s="86" t="s">
        <v>159</v>
      </c>
      <c r="AD7" s="84">
        <v>543</v>
      </c>
      <c r="AE7" s="85">
        <v>9300</v>
      </c>
    </row>
    <row r="8" spans="1:31" customFormat="1" ht="24.9" customHeight="1" x14ac:dyDescent="0.25">
      <c r="J8" s="4" t="s">
        <v>12</v>
      </c>
      <c r="K8" s="102">
        <v>55</v>
      </c>
      <c r="L8" s="103"/>
      <c r="M8" s="2"/>
      <c r="N8" s="3"/>
      <c r="O8" s="3"/>
      <c r="P8" s="3"/>
      <c r="Q8" s="3"/>
      <c r="R8" s="3"/>
      <c r="S8" s="3"/>
      <c r="T8" s="3"/>
      <c r="U8" s="3"/>
      <c r="V8" s="7"/>
      <c r="AB8" s="82"/>
      <c r="AC8" s="86"/>
      <c r="AD8" s="84"/>
      <c r="AE8" s="85"/>
    </row>
    <row r="9" spans="1:31" customFormat="1" ht="24.9" customHeight="1" x14ac:dyDescent="0.25">
      <c r="B9" s="5"/>
      <c r="C9" s="5"/>
      <c r="D9" s="6"/>
      <c r="J9" s="4" t="s">
        <v>13</v>
      </c>
      <c r="K9" s="125">
        <v>2500</v>
      </c>
      <c r="L9" s="103"/>
      <c r="M9" s="2"/>
      <c r="N9" s="3"/>
      <c r="O9" s="3"/>
      <c r="P9" s="3"/>
      <c r="Q9" s="3"/>
      <c r="R9" s="3"/>
      <c r="S9" s="3"/>
      <c r="T9" s="3"/>
      <c r="U9" s="3"/>
      <c r="V9" s="7"/>
      <c r="AB9" s="82" t="s">
        <v>161</v>
      </c>
      <c r="AC9" s="86" t="s">
        <v>159</v>
      </c>
      <c r="AD9" s="84">
        <v>543</v>
      </c>
      <c r="AE9" s="85">
        <v>9550</v>
      </c>
    </row>
    <row r="10" spans="1:31" customFormat="1" ht="24.9" customHeight="1" x14ac:dyDescent="0.25">
      <c r="B10" s="5"/>
      <c r="C10" s="5"/>
      <c r="D10" s="6"/>
      <c r="J10" s="4" t="s">
        <v>14</v>
      </c>
      <c r="K10" s="126">
        <v>7.0000000000000001E-3</v>
      </c>
      <c r="L10" s="103"/>
      <c r="M10" s="2"/>
      <c r="N10" s="3"/>
      <c r="O10" s="3"/>
      <c r="P10" s="3"/>
      <c r="Q10" s="3"/>
      <c r="R10" s="3"/>
      <c r="S10" s="3"/>
      <c r="T10" s="3"/>
      <c r="U10" s="3"/>
      <c r="V10" s="7"/>
      <c r="AB10" s="82" t="s">
        <v>162</v>
      </c>
      <c r="AC10" s="86" t="s">
        <v>159</v>
      </c>
      <c r="AD10" s="84">
        <v>543</v>
      </c>
      <c r="AE10" s="85">
        <v>9800</v>
      </c>
    </row>
    <row r="11" spans="1:31" customFormat="1" ht="24.75" customHeight="1" thickBot="1" x14ac:dyDescent="0.3">
      <c r="I11" s="7"/>
      <c r="J11" s="87" t="s">
        <v>15</v>
      </c>
      <c r="K11" s="122" t="s">
        <v>163</v>
      </c>
      <c r="L11" s="96"/>
      <c r="M11" s="2"/>
      <c r="N11" s="3"/>
      <c r="O11" s="3"/>
      <c r="V11" s="7"/>
      <c r="AB11" s="82" t="s">
        <v>164</v>
      </c>
      <c r="AC11" s="86" t="s">
        <v>159</v>
      </c>
      <c r="AD11" s="84">
        <v>543</v>
      </c>
      <c r="AE11" s="85">
        <v>11075</v>
      </c>
    </row>
    <row r="12" spans="1:31" customFormat="1" ht="12.75" customHeight="1" thickBot="1" x14ac:dyDescent="0.3">
      <c r="A12" s="8"/>
      <c r="B12" s="9"/>
      <c r="C12" s="9"/>
      <c r="D12" s="9"/>
      <c r="E12" s="9"/>
      <c r="F12" s="9"/>
      <c r="G12" s="9"/>
      <c r="H12" s="9"/>
      <c r="I12" s="9"/>
      <c r="J12" s="88"/>
      <c r="K12" s="88"/>
      <c r="L12" s="88"/>
      <c r="M12" s="88"/>
      <c r="N12" s="88"/>
      <c r="O12" s="88"/>
      <c r="P12" s="9"/>
      <c r="Q12" s="9"/>
      <c r="R12" s="9"/>
      <c r="S12" s="9"/>
      <c r="T12" s="9"/>
      <c r="U12" s="9"/>
      <c r="V12" s="9"/>
      <c r="W12" s="9"/>
      <c r="X12" s="10"/>
      <c r="AB12" s="82"/>
      <c r="AC12" s="86"/>
      <c r="AD12" s="84"/>
      <c r="AE12" s="85"/>
    </row>
    <row r="13" spans="1:31" customFormat="1" ht="37.5" customHeight="1" x14ac:dyDescent="0.25">
      <c r="A13" s="11" t="s">
        <v>16</v>
      </c>
      <c r="B13" s="12" t="s">
        <v>17</v>
      </c>
      <c r="C13" s="12" t="s">
        <v>17</v>
      </c>
      <c r="D13" s="12" t="s">
        <v>17</v>
      </c>
      <c r="E13" s="12" t="s">
        <v>17</v>
      </c>
      <c r="F13" s="13"/>
      <c r="G13" s="13"/>
      <c r="H13" s="12"/>
      <c r="I13" s="12" t="s">
        <v>18</v>
      </c>
      <c r="J13" s="12" t="s">
        <v>18</v>
      </c>
      <c r="K13" s="12" t="s">
        <v>18</v>
      </c>
      <c r="L13" s="12" t="s">
        <v>18</v>
      </c>
      <c r="M13" s="12"/>
      <c r="N13" s="12"/>
      <c r="O13" s="12"/>
      <c r="P13" s="12" t="s">
        <v>19</v>
      </c>
      <c r="Q13" s="12" t="s">
        <v>20</v>
      </c>
      <c r="R13" s="12"/>
      <c r="S13" s="12" t="s">
        <v>21</v>
      </c>
      <c r="T13" s="12"/>
      <c r="U13" s="14" t="s">
        <v>22</v>
      </c>
      <c r="V13" s="12" t="s">
        <v>23</v>
      </c>
      <c r="W13" s="12"/>
      <c r="X13" s="12"/>
      <c r="AB13" s="82" t="s">
        <v>165</v>
      </c>
      <c r="AC13" s="86" t="s">
        <v>159</v>
      </c>
      <c r="AD13" s="84">
        <v>543</v>
      </c>
      <c r="AE13" s="85">
        <v>11250</v>
      </c>
    </row>
    <row r="14" spans="1:31" customFormat="1" ht="26.4" x14ac:dyDescent="0.25">
      <c r="A14" s="11" t="s">
        <v>24</v>
      </c>
      <c r="B14" s="12"/>
      <c r="C14" s="12"/>
      <c r="D14" s="12"/>
      <c r="E14" s="12"/>
      <c r="F14" s="12"/>
      <c r="G14" s="12"/>
      <c r="H14" s="12"/>
      <c r="I14" s="15" t="s">
        <v>252</v>
      </c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5" t="s">
        <v>25</v>
      </c>
      <c r="U14" s="12"/>
      <c r="V14" s="12"/>
      <c r="W14" s="12"/>
      <c r="X14" s="12"/>
      <c r="AB14" s="82" t="s">
        <v>166</v>
      </c>
      <c r="AC14" s="86" t="s">
        <v>159</v>
      </c>
      <c r="AD14" s="84">
        <v>543</v>
      </c>
      <c r="AE14" s="85">
        <v>11425</v>
      </c>
    </row>
    <row r="15" spans="1:31" customFormat="1" ht="225" customHeight="1" x14ac:dyDescent="0.25">
      <c r="A15" s="11" t="s">
        <v>26</v>
      </c>
      <c r="B15" s="12" t="s">
        <v>27</v>
      </c>
      <c r="C15" s="12" t="s">
        <v>28</v>
      </c>
      <c r="D15" s="12" t="s">
        <v>29</v>
      </c>
      <c r="E15" s="12" t="s">
        <v>28</v>
      </c>
      <c r="F15" s="12"/>
      <c r="G15" s="12"/>
      <c r="H15" s="12"/>
      <c r="I15" s="12"/>
      <c r="J15" s="12" t="s">
        <v>30</v>
      </c>
      <c r="K15" s="12" t="s">
        <v>31</v>
      </c>
      <c r="L15" s="12" t="s">
        <v>32</v>
      </c>
      <c r="M15" s="12" t="s">
        <v>33</v>
      </c>
      <c r="N15" s="12"/>
      <c r="O15" s="12"/>
      <c r="P15" s="12"/>
      <c r="Q15" s="12"/>
      <c r="R15" s="12" t="s">
        <v>34</v>
      </c>
      <c r="S15" s="12" t="s">
        <v>35</v>
      </c>
      <c r="T15" s="12" t="s">
        <v>36</v>
      </c>
      <c r="U15" s="12" t="s">
        <v>37</v>
      </c>
      <c r="V15" s="12" t="s">
        <v>38</v>
      </c>
      <c r="W15" s="12" t="s">
        <v>39</v>
      </c>
      <c r="X15" s="12"/>
      <c r="AB15" s="82" t="s">
        <v>167</v>
      </c>
      <c r="AC15" s="86" t="s">
        <v>159</v>
      </c>
      <c r="AD15" s="84">
        <v>543</v>
      </c>
      <c r="AE15" s="85">
        <v>11835</v>
      </c>
    </row>
    <row r="16" spans="1:31" customFormat="1" ht="13.8" x14ac:dyDescent="0.25">
      <c r="A16" s="16" t="s">
        <v>40</v>
      </c>
      <c r="B16" s="17" t="str">
        <f>TEXT(COLUMN()-1,"(0)")</f>
        <v>(1)</v>
      </c>
      <c r="C16" s="17" t="str">
        <f t="shared" ref="C16:X16" si="0">TEXT(COLUMN()-1,"(0)")</f>
        <v>(2)</v>
      </c>
      <c r="D16" s="17" t="str">
        <f t="shared" si="0"/>
        <v>(3)</v>
      </c>
      <c r="E16" s="17" t="str">
        <f t="shared" si="0"/>
        <v>(4)</v>
      </c>
      <c r="F16" s="17" t="str">
        <f t="shared" si="0"/>
        <v>(5)</v>
      </c>
      <c r="G16" s="17" t="str">
        <f t="shared" si="0"/>
        <v>(6)</v>
      </c>
      <c r="H16" s="17" t="str">
        <f t="shared" si="0"/>
        <v>(7)</v>
      </c>
      <c r="I16" s="17" t="str">
        <f t="shared" si="0"/>
        <v>(8)</v>
      </c>
      <c r="J16" s="17" t="str">
        <f t="shared" si="0"/>
        <v>(9)</v>
      </c>
      <c r="K16" s="17" t="str">
        <f t="shared" si="0"/>
        <v>(10)</v>
      </c>
      <c r="L16" s="17" t="str">
        <f t="shared" si="0"/>
        <v>(11)</v>
      </c>
      <c r="M16" s="17" t="str">
        <f t="shared" si="0"/>
        <v>(12)</v>
      </c>
      <c r="N16" s="17" t="str">
        <f t="shared" si="0"/>
        <v>(13)</v>
      </c>
      <c r="O16" s="17" t="str">
        <f t="shared" si="0"/>
        <v>(14)</v>
      </c>
      <c r="P16" s="17" t="str">
        <f t="shared" si="0"/>
        <v>(15)</v>
      </c>
      <c r="Q16" s="17" t="str">
        <f t="shared" si="0"/>
        <v>(16)</v>
      </c>
      <c r="R16" s="17" t="str">
        <f t="shared" si="0"/>
        <v>(17)</v>
      </c>
      <c r="S16" s="17" t="str">
        <f t="shared" si="0"/>
        <v>(18)</v>
      </c>
      <c r="T16" s="17" t="str">
        <f t="shared" si="0"/>
        <v>(19)</v>
      </c>
      <c r="U16" s="17" t="str">
        <f t="shared" si="0"/>
        <v>(20)</v>
      </c>
      <c r="V16" s="17" t="str">
        <f t="shared" si="0"/>
        <v>(21)</v>
      </c>
      <c r="W16" s="17" t="str">
        <f t="shared" si="0"/>
        <v>(22)</v>
      </c>
      <c r="X16" s="17" t="str">
        <f t="shared" si="0"/>
        <v>(23)</v>
      </c>
      <c r="AB16" s="80" t="s">
        <v>168</v>
      </c>
      <c r="AC16" s="80" t="s">
        <v>169</v>
      </c>
      <c r="AD16" s="81" t="s">
        <v>170</v>
      </c>
      <c r="AE16" s="81"/>
    </row>
    <row r="17" spans="1:58" customFormat="1" ht="123.75" customHeight="1" x14ac:dyDescent="0.25">
      <c r="A17" s="18" t="s">
        <v>41</v>
      </c>
      <c r="B17" s="19" t="s">
        <v>42</v>
      </c>
      <c r="C17" s="19" t="s">
        <v>43</v>
      </c>
      <c r="D17" s="19" t="s">
        <v>44</v>
      </c>
      <c r="E17" s="19" t="s">
        <v>45</v>
      </c>
      <c r="F17" s="19" t="s">
        <v>46</v>
      </c>
      <c r="G17" s="19" t="s">
        <v>47</v>
      </c>
      <c r="H17" s="19" t="s">
        <v>48</v>
      </c>
      <c r="I17" s="20" t="s">
        <v>49</v>
      </c>
      <c r="J17" s="20" t="s">
        <v>50</v>
      </c>
      <c r="K17" s="19" t="s">
        <v>51</v>
      </c>
      <c r="L17" s="21" t="s">
        <v>52</v>
      </c>
      <c r="M17" s="21" t="s">
        <v>53</v>
      </c>
      <c r="N17" s="19" t="s">
        <v>54</v>
      </c>
      <c r="O17" s="19" t="s">
        <v>55</v>
      </c>
      <c r="P17" s="21" t="s">
        <v>15</v>
      </c>
      <c r="Q17" s="22" t="s">
        <v>56</v>
      </c>
      <c r="R17" s="19" t="s">
        <v>57</v>
      </c>
      <c r="S17" s="22" t="s">
        <v>58</v>
      </c>
      <c r="T17" s="19" t="s">
        <v>59</v>
      </c>
      <c r="U17" s="19" t="s">
        <v>60</v>
      </c>
      <c r="V17" s="21" t="s">
        <v>61</v>
      </c>
      <c r="W17" s="19" t="s">
        <v>62</v>
      </c>
      <c r="X17" s="19" t="s">
        <v>63</v>
      </c>
      <c r="AB17" s="82" t="s">
        <v>171</v>
      </c>
      <c r="AC17" s="83" t="s">
        <v>172</v>
      </c>
      <c r="AD17" s="84">
        <v>544</v>
      </c>
      <c r="AE17" s="85">
        <v>12550</v>
      </c>
    </row>
    <row r="18" spans="1:58" customFormat="1" ht="33.6" x14ac:dyDescent="0.25">
      <c r="A18" s="25"/>
      <c r="B18" s="26" t="str">
        <f t="shared" ref="B18:B38" si="1">IF(VLOOKUP(C18,_RP_look,3,FALSE)=VLOOKUP(E18,_RP_look,3,FALSE),VLOOKUP(C18,_RP_look,3,FALSE),VLOOKUP(C18,_RP_look,3,FALSE)&amp;" --- "&amp;VLOOKUP(E18,_RP_look,3,FALSE))</f>
        <v>541-begin --- 550-end</v>
      </c>
      <c r="C18" s="27" t="s">
        <v>143</v>
      </c>
      <c r="D18" s="26" t="str">
        <f t="shared" ref="D18:D38" si="2">IF(VLOOKUP(C18,_RP_look,2,FALSE)=VLOOKUP(E18,_RP_look,2,FALSE),VLOOKUP(C18,_RP_look,2,FALSE),VLOOKUP(C18,_RP_look,2,FALSE)&amp;" --- "&amp;VLOOKUP(E18,_RP_look,2,FALSE))</f>
        <v>AIRPORT RD --- End Project</v>
      </c>
      <c r="E18" s="27" t="s">
        <v>173</v>
      </c>
      <c r="F18" s="28">
        <f t="shared" ref="F18:F38" si="3">VLOOKUP(C18,_RP_look,4,FALSE)</f>
        <v>0</v>
      </c>
      <c r="G18" s="28">
        <f t="shared" ref="G18:G38" si="4">VLOOKUP(E18,_RP_look,4,FALSE)</f>
        <v>0</v>
      </c>
      <c r="H18" s="89">
        <f>G18-F18</f>
        <v>0</v>
      </c>
      <c r="I18" s="29" t="str">
        <f t="shared" ref="I18:I38" si="5">VLOOKUP($J18,_DesCrit_elem_look,2,FALSE)</f>
        <v>Design Speed</v>
      </c>
      <c r="J18" s="26" t="s">
        <v>12</v>
      </c>
      <c r="K18" s="30" t="str">
        <f t="shared" ref="K18:K38" si="6">VLOOKUP($J18,_DesCrit_elem_look,3,FALSE)</f>
        <v>mph</v>
      </c>
      <c r="L18" s="31" t="str">
        <f t="shared" ref="L18:L38" si="7">VLOOKUP($J18,_DesCrit_elem_look,8,FALSE)</f>
        <v>MIN</v>
      </c>
      <c r="M18" s="31"/>
      <c r="N18" s="26" t="s">
        <v>174</v>
      </c>
      <c r="O18" s="26">
        <v>55</v>
      </c>
      <c r="P18" s="26" t="s">
        <v>163</v>
      </c>
      <c r="Q18" s="26">
        <v>55</v>
      </c>
      <c r="R18" s="26" t="s">
        <v>175</v>
      </c>
      <c r="S18" s="26" t="s">
        <v>175</v>
      </c>
      <c r="T18" s="32" t="s">
        <v>175</v>
      </c>
      <c r="U18" s="33" t="s">
        <v>104</v>
      </c>
      <c r="V18" s="26" t="s">
        <v>104</v>
      </c>
      <c r="W18" s="30" t="s">
        <v>104</v>
      </c>
      <c r="X18" s="26"/>
      <c r="AB18" s="82" t="s">
        <v>176</v>
      </c>
      <c r="AC18" s="86" t="s">
        <v>172</v>
      </c>
      <c r="AD18" s="84">
        <v>544</v>
      </c>
      <c r="AE18" s="85">
        <v>12850</v>
      </c>
    </row>
    <row r="19" spans="1:58" customFormat="1" ht="39.9" customHeight="1" x14ac:dyDescent="0.25">
      <c r="A19" s="34"/>
      <c r="B19" s="26">
        <f t="shared" si="1"/>
        <v>543</v>
      </c>
      <c r="C19" s="36" t="s">
        <v>162</v>
      </c>
      <c r="D19" s="26" t="str">
        <f t="shared" si="2"/>
        <v>between WOODS RD and BLUEBERRY POINT RD</v>
      </c>
      <c r="E19" s="36" t="s">
        <v>166</v>
      </c>
      <c r="F19" s="28">
        <f t="shared" si="3"/>
        <v>9800</v>
      </c>
      <c r="G19" s="28">
        <f t="shared" si="4"/>
        <v>11425</v>
      </c>
      <c r="H19" s="89">
        <f t="shared" ref="H19:H38" si="8">G19-F19</f>
        <v>1625</v>
      </c>
      <c r="I19" s="29" t="str">
        <f t="shared" si="5"/>
        <v>Lane Width</v>
      </c>
      <c r="J19" s="26" t="s">
        <v>81</v>
      </c>
      <c r="K19" s="30" t="str">
        <f t="shared" si="6"/>
        <v>feet</v>
      </c>
      <c r="L19" s="31" t="str">
        <f t="shared" si="7"/>
        <v>MIN</v>
      </c>
      <c r="M19" s="31"/>
      <c r="N19" s="26" t="s">
        <v>177</v>
      </c>
      <c r="O19" s="26">
        <v>11</v>
      </c>
      <c r="P19" s="35" t="s">
        <v>163</v>
      </c>
      <c r="Q19" s="35">
        <v>12</v>
      </c>
      <c r="R19" s="35" t="s">
        <v>178</v>
      </c>
      <c r="S19" s="35" t="s">
        <v>178</v>
      </c>
      <c r="T19" s="32" t="s">
        <v>178</v>
      </c>
      <c r="U19" s="33" t="s">
        <v>178</v>
      </c>
      <c r="V19" s="35" t="s">
        <v>179</v>
      </c>
      <c r="W19" s="31" t="s">
        <v>175</v>
      </c>
      <c r="X19" s="26"/>
      <c r="AB19" s="82" t="s">
        <v>180</v>
      </c>
      <c r="AC19" s="86" t="s">
        <v>172</v>
      </c>
      <c r="AD19" s="84">
        <v>544</v>
      </c>
      <c r="AE19" s="85">
        <v>13150</v>
      </c>
    </row>
    <row r="20" spans="1:58" customFormat="1" ht="39.9" customHeight="1" x14ac:dyDescent="0.25">
      <c r="A20" s="34"/>
      <c r="B20" s="26" t="str">
        <f t="shared" si="1"/>
        <v>543-end / 544-begin</v>
      </c>
      <c r="C20" s="36" t="s">
        <v>168</v>
      </c>
      <c r="D20" s="26" t="str">
        <f t="shared" si="2"/>
        <v>BLUEBERRY POINT RD</v>
      </c>
      <c r="E20" s="36" t="s">
        <v>168</v>
      </c>
      <c r="F20" s="28">
        <f t="shared" si="3"/>
        <v>0</v>
      </c>
      <c r="G20" s="28">
        <f t="shared" si="4"/>
        <v>0</v>
      </c>
      <c r="H20" s="89">
        <f t="shared" si="8"/>
        <v>0</v>
      </c>
      <c r="I20" s="29" t="str">
        <f t="shared" si="5"/>
        <v>Lane Width</v>
      </c>
      <c r="J20" s="26" t="s">
        <v>82</v>
      </c>
      <c r="K20" s="30" t="str">
        <f t="shared" si="6"/>
        <v>feet</v>
      </c>
      <c r="L20" s="31" t="str">
        <f t="shared" si="7"/>
        <v>MIN</v>
      </c>
      <c r="M20" s="31"/>
      <c r="N20" s="26" t="s">
        <v>181</v>
      </c>
      <c r="O20" s="26">
        <v>9</v>
      </c>
      <c r="P20" s="35" t="s">
        <v>163</v>
      </c>
      <c r="Q20" s="35">
        <v>10</v>
      </c>
      <c r="R20" s="35" t="s">
        <v>178</v>
      </c>
      <c r="S20" s="35" t="s">
        <v>178</v>
      </c>
      <c r="T20" s="32" t="s">
        <v>178</v>
      </c>
      <c r="U20" s="33" t="s">
        <v>178</v>
      </c>
      <c r="V20" s="35" t="s">
        <v>179</v>
      </c>
      <c r="W20" s="31" t="s">
        <v>175</v>
      </c>
      <c r="X20" s="26"/>
      <c r="AB20" s="82" t="s">
        <v>182</v>
      </c>
      <c r="AC20" s="86" t="s">
        <v>172</v>
      </c>
      <c r="AD20" s="84">
        <v>544</v>
      </c>
      <c r="AE20" s="85">
        <v>13925</v>
      </c>
    </row>
    <row r="21" spans="1:58" customFormat="1" ht="39.9" customHeight="1" x14ac:dyDescent="0.25">
      <c r="A21" s="34"/>
      <c r="B21" s="26">
        <f t="shared" si="1"/>
        <v>544</v>
      </c>
      <c r="C21" s="36" t="s">
        <v>171</v>
      </c>
      <c r="D21" s="26" t="str">
        <f t="shared" si="2"/>
        <v>between BLUEBERRY POINT RD and LILY LAKE RD</v>
      </c>
      <c r="E21" s="36" t="s">
        <v>176</v>
      </c>
      <c r="F21" s="28">
        <f t="shared" si="3"/>
        <v>12550</v>
      </c>
      <c r="G21" s="28">
        <f t="shared" si="4"/>
        <v>12850</v>
      </c>
      <c r="H21" s="89">
        <f t="shared" si="8"/>
        <v>300</v>
      </c>
      <c r="I21" s="29" t="str">
        <f t="shared" si="5"/>
        <v>Shoulder Width</v>
      </c>
      <c r="J21" s="26" t="s">
        <v>94</v>
      </c>
      <c r="K21" s="30" t="str">
        <f t="shared" si="6"/>
        <v>feet</v>
      </c>
      <c r="L21" s="31" t="str">
        <f t="shared" si="7"/>
        <v>MIN</v>
      </c>
      <c r="M21" s="31"/>
      <c r="N21" s="26" t="s">
        <v>183</v>
      </c>
      <c r="O21" s="26">
        <v>2</v>
      </c>
      <c r="P21" s="35" t="s">
        <v>163</v>
      </c>
      <c r="Q21" s="35">
        <v>6</v>
      </c>
      <c r="R21" s="35" t="s">
        <v>178</v>
      </c>
      <c r="S21" s="35" t="s">
        <v>178</v>
      </c>
      <c r="T21" s="32" t="s">
        <v>178</v>
      </c>
      <c r="U21" s="33" t="s">
        <v>178</v>
      </c>
      <c r="V21" s="35" t="s">
        <v>179</v>
      </c>
      <c r="W21" s="31" t="s">
        <v>175</v>
      </c>
      <c r="X21" s="26"/>
      <c r="AB21" s="90" t="s">
        <v>184</v>
      </c>
      <c r="AC21" s="91" t="s">
        <v>172</v>
      </c>
      <c r="AD21" s="84">
        <v>544</v>
      </c>
      <c r="AE21" s="92">
        <v>14295.3</v>
      </c>
    </row>
    <row r="22" spans="1:58" s="24" customFormat="1" ht="39.9" customHeight="1" x14ac:dyDescent="0.3">
      <c r="A22" s="34"/>
      <c r="B22" s="26">
        <f t="shared" si="1"/>
        <v>544</v>
      </c>
      <c r="C22" s="36" t="s">
        <v>184</v>
      </c>
      <c r="D22" s="26" t="str">
        <f t="shared" si="2"/>
        <v>between BLUEBERRY POINT RD and LILY LAKE RD</v>
      </c>
      <c r="E22" s="36" t="s">
        <v>185</v>
      </c>
      <c r="F22" s="28">
        <f t="shared" si="3"/>
        <v>14295.3</v>
      </c>
      <c r="G22" s="28">
        <f t="shared" si="4"/>
        <v>15432.3</v>
      </c>
      <c r="H22" s="89">
        <f t="shared" si="8"/>
        <v>1137</v>
      </c>
      <c r="I22" s="29" t="str">
        <f t="shared" si="5"/>
        <v>Superelevation Rate</v>
      </c>
      <c r="J22" s="26" t="s">
        <v>105</v>
      </c>
      <c r="K22" s="30" t="str">
        <f t="shared" si="6"/>
        <v>percent</v>
      </c>
      <c r="L22" s="31" t="str">
        <f t="shared" si="7"/>
        <v>MIN</v>
      </c>
      <c r="M22" s="31">
        <v>1</v>
      </c>
      <c r="N22" s="26" t="s">
        <v>186</v>
      </c>
      <c r="O22" s="39">
        <v>4.4999999999999998E-2</v>
      </c>
      <c r="P22" s="35" t="s">
        <v>163</v>
      </c>
      <c r="Q22" s="40">
        <v>4.5999999999999999E-2</v>
      </c>
      <c r="R22" s="40" t="s">
        <v>178</v>
      </c>
      <c r="S22" s="40" t="s">
        <v>178</v>
      </c>
      <c r="T22" s="32" t="s">
        <v>178</v>
      </c>
      <c r="U22" s="33" t="s">
        <v>178</v>
      </c>
      <c r="V22" s="35" t="s">
        <v>179</v>
      </c>
      <c r="W22" s="31" t="s">
        <v>175</v>
      </c>
      <c r="X22" s="26"/>
      <c r="Y22"/>
      <c r="Z22"/>
      <c r="AA22" s="23"/>
      <c r="AB22" s="90" t="s">
        <v>185</v>
      </c>
      <c r="AC22" s="91" t="s">
        <v>172</v>
      </c>
      <c r="AD22" s="84">
        <v>544</v>
      </c>
      <c r="AE22" s="92">
        <v>15432.3</v>
      </c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</row>
    <row r="23" spans="1:58" s="24" customFormat="1" ht="39.9" customHeight="1" x14ac:dyDescent="0.3">
      <c r="A23" s="34"/>
      <c r="B23" s="26">
        <f t="shared" si="1"/>
        <v>546</v>
      </c>
      <c r="C23" s="36" t="s">
        <v>187</v>
      </c>
      <c r="D23" s="26" t="str">
        <f t="shared" si="2"/>
        <v>between 1 MILE RD and End Project</v>
      </c>
      <c r="E23" s="36" t="s">
        <v>188</v>
      </c>
      <c r="F23" s="28">
        <f t="shared" si="3"/>
        <v>21975.63</v>
      </c>
      <c r="G23" s="28">
        <f t="shared" si="4"/>
        <v>22771.18</v>
      </c>
      <c r="H23" s="89">
        <f t="shared" si="8"/>
        <v>795.54999999999927</v>
      </c>
      <c r="I23" s="29" t="str">
        <f t="shared" si="5"/>
        <v>Superelevation Rate</v>
      </c>
      <c r="J23" s="26" t="s">
        <v>105</v>
      </c>
      <c r="K23" s="30" t="str">
        <f t="shared" si="6"/>
        <v>percent</v>
      </c>
      <c r="L23" s="31" t="str">
        <f t="shared" si="7"/>
        <v>MIN</v>
      </c>
      <c r="M23" s="31">
        <v>2</v>
      </c>
      <c r="N23" s="26" t="s">
        <v>186</v>
      </c>
      <c r="O23" s="39">
        <v>4.4999999999999998E-2</v>
      </c>
      <c r="P23" s="35" t="s">
        <v>163</v>
      </c>
      <c r="Q23" s="40">
        <v>4.5999999999999999E-2</v>
      </c>
      <c r="R23" s="40" t="s">
        <v>178</v>
      </c>
      <c r="S23" s="40" t="s">
        <v>178</v>
      </c>
      <c r="T23" s="32" t="s">
        <v>178</v>
      </c>
      <c r="U23" s="33" t="s">
        <v>178</v>
      </c>
      <c r="V23" s="35" t="s">
        <v>179</v>
      </c>
      <c r="W23" s="31" t="s">
        <v>175</v>
      </c>
      <c r="X23" s="26"/>
      <c r="AA23"/>
      <c r="AB23" s="82" t="s">
        <v>189</v>
      </c>
      <c r="AC23" s="86" t="s">
        <v>172</v>
      </c>
      <c r="AD23" s="84">
        <v>544</v>
      </c>
      <c r="AE23" s="85">
        <v>15700</v>
      </c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</row>
    <row r="24" spans="1:58" ht="39.9" customHeight="1" x14ac:dyDescent="0.25">
      <c r="A24" s="34"/>
      <c r="B24" s="26" t="str">
        <f t="shared" si="1"/>
        <v>547 --- 548</v>
      </c>
      <c r="C24" s="36" t="s">
        <v>190</v>
      </c>
      <c r="D24" s="26" t="str">
        <f t="shared" si="2"/>
        <v>between 1 MILE RD and End Project</v>
      </c>
      <c r="E24" s="36" t="s">
        <v>191</v>
      </c>
      <c r="F24" s="28">
        <f t="shared" si="3"/>
        <v>30825</v>
      </c>
      <c r="G24" s="28">
        <f t="shared" si="4"/>
        <v>33830</v>
      </c>
      <c r="H24" s="89">
        <f t="shared" si="8"/>
        <v>3005</v>
      </c>
      <c r="I24" s="29" t="str">
        <f t="shared" si="5"/>
        <v>Superelevation Rate</v>
      </c>
      <c r="J24" s="26" t="s">
        <v>105</v>
      </c>
      <c r="K24" s="30" t="str">
        <f t="shared" si="6"/>
        <v>percent</v>
      </c>
      <c r="L24" s="31" t="str">
        <f t="shared" si="7"/>
        <v>MIN</v>
      </c>
      <c r="M24" s="31">
        <v>3</v>
      </c>
      <c r="N24" s="26" t="s">
        <v>192</v>
      </c>
      <c r="O24" s="39">
        <v>2.3E-2</v>
      </c>
      <c r="P24" s="35" t="s">
        <v>163</v>
      </c>
      <c r="Q24" s="40">
        <v>2.4E-2</v>
      </c>
      <c r="R24" s="40" t="s">
        <v>178</v>
      </c>
      <c r="S24" s="40" t="s">
        <v>178</v>
      </c>
      <c r="T24" s="32" t="s">
        <v>178</v>
      </c>
      <c r="U24" s="33" t="s">
        <v>178</v>
      </c>
      <c r="V24" s="35" t="s">
        <v>179</v>
      </c>
      <c r="W24" s="31" t="s">
        <v>175</v>
      </c>
      <c r="X24" s="26" t="s">
        <v>193</v>
      </c>
      <c r="AB24" s="82" t="s">
        <v>194</v>
      </c>
      <c r="AC24" s="86" t="s">
        <v>172</v>
      </c>
      <c r="AD24" s="84">
        <v>544</v>
      </c>
      <c r="AE24" s="85">
        <v>16850</v>
      </c>
      <c r="BE24" s="3"/>
      <c r="BF24" s="3"/>
    </row>
    <row r="25" spans="1:58" ht="39.9" customHeight="1" x14ac:dyDescent="0.25">
      <c r="A25" s="34"/>
      <c r="B25" s="26">
        <f t="shared" si="1"/>
        <v>550</v>
      </c>
      <c r="C25" s="36" t="s">
        <v>195</v>
      </c>
      <c r="D25" s="26" t="str">
        <f t="shared" si="2"/>
        <v>between 1 MILE RD and End Project</v>
      </c>
      <c r="E25" s="36" t="s">
        <v>196</v>
      </c>
      <c r="F25" s="28">
        <f t="shared" si="3"/>
        <v>44444.2</v>
      </c>
      <c r="G25" s="28">
        <f t="shared" si="4"/>
        <v>44732.29</v>
      </c>
      <c r="H25" s="89">
        <f t="shared" si="8"/>
        <v>288.09000000000378</v>
      </c>
      <c r="I25" s="29" t="str">
        <f t="shared" si="5"/>
        <v>Superelevation Rate</v>
      </c>
      <c r="J25" s="26" t="s">
        <v>105</v>
      </c>
      <c r="K25" s="30" t="str">
        <f t="shared" si="6"/>
        <v>percent</v>
      </c>
      <c r="L25" s="31" t="str">
        <f t="shared" si="7"/>
        <v>MIN</v>
      </c>
      <c r="M25" s="31">
        <v>4</v>
      </c>
      <c r="N25" s="26" t="s">
        <v>192</v>
      </c>
      <c r="O25" s="39">
        <v>2.3E-2</v>
      </c>
      <c r="P25" s="35" t="s">
        <v>163</v>
      </c>
      <c r="Q25" s="40">
        <v>2.4E-2</v>
      </c>
      <c r="R25" s="40" t="s">
        <v>178</v>
      </c>
      <c r="S25" s="40" t="s">
        <v>178</v>
      </c>
      <c r="T25" s="32" t="s">
        <v>178</v>
      </c>
      <c r="U25" s="33" t="s">
        <v>178</v>
      </c>
      <c r="V25" s="35" t="s">
        <v>179</v>
      </c>
      <c r="W25" s="31" t="s">
        <v>175</v>
      </c>
      <c r="X25" s="26"/>
      <c r="AB25" s="80" t="s">
        <v>197</v>
      </c>
      <c r="AC25" s="80" t="s">
        <v>198</v>
      </c>
      <c r="AD25" s="81" t="s">
        <v>199</v>
      </c>
      <c r="AE25" s="81"/>
      <c r="BE25" s="3"/>
      <c r="BF25" s="3"/>
    </row>
    <row r="26" spans="1:58" ht="39.9" customHeight="1" x14ac:dyDescent="0.25">
      <c r="A26" s="34"/>
      <c r="B26" s="26">
        <f t="shared" si="1"/>
        <v>545</v>
      </c>
      <c r="C26" s="36" t="s">
        <v>200</v>
      </c>
      <c r="D26" s="26" t="str">
        <f t="shared" si="2"/>
        <v>between LILY LAKE RD and 1 MILE RD</v>
      </c>
      <c r="E26" s="36" t="s">
        <v>201</v>
      </c>
      <c r="F26" s="28">
        <f t="shared" si="3"/>
        <v>17550</v>
      </c>
      <c r="G26" s="28">
        <f t="shared" si="4"/>
        <v>18700</v>
      </c>
      <c r="H26" s="89">
        <f t="shared" si="8"/>
        <v>1150</v>
      </c>
      <c r="I26" s="29" t="str">
        <f t="shared" si="5"/>
        <v>Shoulder Width</v>
      </c>
      <c r="J26" s="26" t="s">
        <v>94</v>
      </c>
      <c r="K26" s="30" t="str">
        <f t="shared" si="6"/>
        <v>feet</v>
      </c>
      <c r="L26" s="31" t="str">
        <f t="shared" si="7"/>
        <v>MIN</v>
      </c>
      <c r="M26" s="31"/>
      <c r="N26" s="26" t="s">
        <v>202</v>
      </c>
      <c r="O26" s="26">
        <v>7</v>
      </c>
      <c r="P26" s="35" t="s">
        <v>163</v>
      </c>
      <c r="Q26" s="35">
        <v>6</v>
      </c>
      <c r="R26" s="35" t="s">
        <v>175</v>
      </c>
      <c r="S26" s="40" t="s">
        <v>178</v>
      </c>
      <c r="T26" s="32" t="s">
        <v>175</v>
      </c>
      <c r="U26" s="33" t="s">
        <v>104</v>
      </c>
      <c r="V26" s="35" t="s">
        <v>179</v>
      </c>
      <c r="W26" s="31" t="s">
        <v>104</v>
      </c>
      <c r="X26" s="26" t="s">
        <v>203</v>
      </c>
      <c r="AB26" s="82" t="s">
        <v>200</v>
      </c>
      <c r="AC26" s="83" t="s">
        <v>204</v>
      </c>
      <c r="AD26" s="84">
        <v>545</v>
      </c>
      <c r="AE26" s="85">
        <v>17550</v>
      </c>
      <c r="BE26" s="3"/>
      <c r="BF26" s="3"/>
    </row>
    <row r="27" spans="1:58" ht="39.9" customHeight="1" x14ac:dyDescent="0.25">
      <c r="A27" s="34"/>
      <c r="B27" s="26">
        <f t="shared" si="1"/>
        <v>543</v>
      </c>
      <c r="C27" s="36" t="s">
        <v>161</v>
      </c>
      <c r="D27" s="26" t="str">
        <f t="shared" si="2"/>
        <v>between WOODS RD and BLUEBERRY POINT RD</v>
      </c>
      <c r="E27" s="36" t="s">
        <v>161</v>
      </c>
      <c r="F27" s="28">
        <f t="shared" si="3"/>
        <v>9550</v>
      </c>
      <c r="G27" s="28">
        <f t="shared" si="4"/>
        <v>9550</v>
      </c>
      <c r="H27" s="89">
        <f t="shared" si="8"/>
        <v>0</v>
      </c>
      <c r="I27" s="29" t="str">
        <f t="shared" si="5"/>
        <v>Horizontal Curve Radius</v>
      </c>
      <c r="J27" s="26" t="s">
        <v>98</v>
      </c>
      <c r="K27" s="30" t="str">
        <f t="shared" si="6"/>
        <v>degrees</v>
      </c>
      <c r="L27" s="31" t="str">
        <f t="shared" si="7"/>
        <v>MAX</v>
      </c>
      <c r="M27" s="31"/>
      <c r="N27" s="26" t="s">
        <v>205</v>
      </c>
      <c r="O27" s="26">
        <v>3.0383</v>
      </c>
      <c r="P27" s="35" t="s">
        <v>163</v>
      </c>
      <c r="Q27" s="38">
        <v>1</v>
      </c>
      <c r="R27" s="38" t="s">
        <v>178</v>
      </c>
      <c r="S27" s="40" t="s">
        <v>178</v>
      </c>
      <c r="T27" s="32" t="s">
        <v>178</v>
      </c>
      <c r="U27" s="33" t="s">
        <v>178</v>
      </c>
      <c r="V27" s="35" t="s">
        <v>179</v>
      </c>
      <c r="W27" s="31" t="s">
        <v>175</v>
      </c>
      <c r="X27" s="26"/>
      <c r="AB27" s="82" t="s">
        <v>201</v>
      </c>
      <c r="AC27" s="86" t="s">
        <v>204</v>
      </c>
      <c r="AD27" s="84">
        <v>545</v>
      </c>
      <c r="AE27" s="85">
        <v>18700</v>
      </c>
      <c r="BE27" s="3"/>
      <c r="BF27" s="3"/>
    </row>
    <row r="28" spans="1:58" ht="39.9" customHeight="1" x14ac:dyDescent="0.25">
      <c r="A28" s="34"/>
      <c r="B28" s="26">
        <f t="shared" si="1"/>
        <v>543</v>
      </c>
      <c r="C28" s="36" t="s">
        <v>166</v>
      </c>
      <c r="D28" s="26" t="str">
        <f t="shared" si="2"/>
        <v>between WOODS RD and BLUEBERRY POINT RD</v>
      </c>
      <c r="E28" s="36" t="s">
        <v>167</v>
      </c>
      <c r="F28" s="28">
        <f t="shared" si="3"/>
        <v>11425</v>
      </c>
      <c r="G28" s="28">
        <f t="shared" si="4"/>
        <v>11835</v>
      </c>
      <c r="H28" s="89">
        <f t="shared" si="8"/>
        <v>410</v>
      </c>
      <c r="I28" s="29" t="str">
        <f t="shared" si="5"/>
        <v>Horizontal Curve Radius</v>
      </c>
      <c r="J28" s="26" t="s">
        <v>96</v>
      </c>
      <c r="K28" s="30" t="str">
        <f t="shared" si="6"/>
        <v>feet</v>
      </c>
      <c r="L28" s="31" t="str">
        <f t="shared" si="7"/>
        <v>MIN</v>
      </c>
      <c r="M28" s="31">
        <v>5</v>
      </c>
      <c r="N28" s="26" t="s">
        <v>206</v>
      </c>
      <c r="O28" s="38">
        <v>1000</v>
      </c>
      <c r="P28" s="35" t="s">
        <v>163</v>
      </c>
      <c r="Q28" s="38">
        <v>1060</v>
      </c>
      <c r="R28" s="38" t="s">
        <v>178</v>
      </c>
      <c r="S28" s="40" t="s">
        <v>178</v>
      </c>
      <c r="T28" s="32" t="s">
        <v>178</v>
      </c>
      <c r="U28" s="33" t="s">
        <v>178</v>
      </c>
      <c r="V28" s="35" t="s">
        <v>179</v>
      </c>
      <c r="W28" s="31" t="s">
        <v>175</v>
      </c>
      <c r="X28" s="26"/>
      <c r="AB28" s="80" t="s">
        <v>207</v>
      </c>
      <c r="AC28" s="80" t="s">
        <v>208</v>
      </c>
      <c r="AD28" s="81" t="s">
        <v>209</v>
      </c>
      <c r="AE28" s="81"/>
      <c r="BE28" s="3"/>
      <c r="BF28" s="3"/>
    </row>
    <row r="29" spans="1:58" ht="39.9" customHeight="1" x14ac:dyDescent="0.25">
      <c r="A29" s="34"/>
      <c r="B29" s="26">
        <f t="shared" si="1"/>
        <v>544</v>
      </c>
      <c r="C29" s="36" t="s">
        <v>171</v>
      </c>
      <c r="D29" s="26" t="str">
        <f t="shared" si="2"/>
        <v>between BLUEBERRY POINT RD and LILY LAKE RD</v>
      </c>
      <c r="E29" s="36" t="s">
        <v>180</v>
      </c>
      <c r="F29" s="28">
        <f t="shared" si="3"/>
        <v>12550</v>
      </c>
      <c r="G29" s="28">
        <f t="shared" si="4"/>
        <v>13150</v>
      </c>
      <c r="H29" s="89">
        <f t="shared" si="8"/>
        <v>600</v>
      </c>
      <c r="I29" s="29" t="str">
        <f t="shared" si="5"/>
        <v>Superelevation Rate</v>
      </c>
      <c r="J29" s="26" t="s">
        <v>105</v>
      </c>
      <c r="K29" s="30" t="str">
        <f t="shared" si="6"/>
        <v>percent</v>
      </c>
      <c r="L29" s="31" t="str">
        <f t="shared" si="7"/>
        <v>MIN</v>
      </c>
      <c r="M29" s="31">
        <v>6</v>
      </c>
      <c r="N29" s="26" t="s">
        <v>210</v>
      </c>
      <c r="O29" s="39">
        <v>0.02</v>
      </c>
      <c r="P29" s="35" t="s">
        <v>163</v>
      </c>
      <c r="Q29" s="40">
        <v>4.8000000000000001E-2</v>
      </c>
      <c r="R29" s="40" t="s">
        <v>178</v>
      </c>
      <c r="S29" s="40" t="s">
        <v>178</v>
      </c>
      <c r="T29" s="32" t="s">
        <v>178</v>
      </c>
      <c r="U29" s="33" t="s">
        <v>178</v>
      </c>
      <c r="V29" s="35" t="s">
        <v>179</v>
      </c>
      <c r="W29" s="31" t="s">
        <v>175</v>
      </c>
      <c r="X29" s="26" t="s">
        <v>211</v>
      </c>
      <c r="AB29" s="82" t="s">
        <v>212</v>
      </c>
      <c r="AC29" s="91" t="s">
        <v>213</v>
      </c>
      <c r="AD29" s="84">
        <v>546</v>
      </c>
      <c r="AE29" s="85">
        <v>21600</v>
      </c>
      <c r="BE29" s="3"/>
      <c r="BF29" s="3"/>
    </row>
    <row r="30" spans="1:58" ht="39.9" customHeight="1" x14ac:dyDescent="0.25">
      <c r="A30" s="34"/>
      <c r="B30" s="26">
        <f t="shared" si="1"/>
        <v>544</v>
      </c>
      <c r="C30" s="36" t="s">
        <v>171</v>
      </c>
      <c r="D30" s="26" t="str">
        <f t="shared" si="2"/>
        <v>between BLUEBERRY POINT RD and LILY LAKE RD</v>
      </c>
      <c r="E30" s="36" t="s">
        <v>180</v>
      </c>
      <c r="F30" s="28">
        <f t="shared" si="3"/>
        <v>12550</v>
      </c>
      <c r="G30" s="28">
        <f t="shared" si="4"/>
        <v>13150</v>
      </c>
      <c r="H30" s="89">
        <f t="shared" si="8"/>
        <v>600</v>
      </c>
      <c r="I30" s="29" t="str">
        <f t="shared" si="5"/>
        <v>Superelevation Rate</v>
      </c>
      <c r="J30" s="26" t="s">
        <v>107</v>
      </c>
      <c r="K30" s="30" t="str">
        <f t="shared" si="6"/>
        <v>percent</v>
      </c>
      <c r="L30" s="31" t="str">
        <f t="shared" si="7"/>
        <v>MAX</v>
      </c>
      <c r="M30" s="31">
        <v>6</v>
      </c>
      <c r="N30" s="26" t="s">
        <v>210</v>
      </c>
      <c r="O30" s="39">
        <v>0.02</v>
      </c>
      <c r="P30" s="35" t="s">
        <v>163</v>
      </c>
      <c r="Q30" s="40">
        <v>0.06</v>
      </c>
      <c r="R30" s="40" t="s">
        <v>175</v>
      </c>
      <c r="S30" s="40" t="s">
        <v>178</v>
      </c>
      <c r="T30" s="32" t="s">
        <v>175</v>
      </c>
      <c r="U30" s="33" t="s">
        <v>104</v>
      </c>
      <c r="V30" s="35" t="s">
        <v>179</v>
      </c>
      <c r="W30" s="31" t="s">
        <v>104</v>
      </c>
      <c r="X30" s="26" t="s">
        <v>211</v>
      </c>
      <c r="AB30" s="90" t="s">
        <v>187</v>
      </c>
      <c r="AC30" s="91" t="s">
        <v>213</v>
      </c>
      <c r="AD30" s="84">
        <v>546</v>
      </c>
      <c r="AE30" s="92">
        <v>21975.63</v>
      </c>
      <c r="BE30" s="3"/>
      <c r="BF30" s="3"/>
    </row>
    <row r="31" spans="1:58" ht="39.9" customHeight="1" x14ac:dyDescent="0.25">
      <c r="A31" s="34"/>
      <c r="B31" s="26">
        <f t="shared" si="1"/>
        <v>544</v>
      </c>
      <c r="C31" s="36" t="s">
        <v>184</v>
      </c>
      <c r="D31" s="26" t="str">
        <f t="shared" si="2"/>
        <v>between BLUEBERRY POINT RD and LILY LAKE RD</v>
      </c>
      <c r="E31" s="36" t="s">
        <v>194</v>
      </c>
      <c r="F31" s="28">
        <f t="shared" si="3"/>
        <v>14295.3</v>
      </c>
      <c r="G31" s="28">
        <f t="shared" si="4"/>
        <v>16850</v>
      </c>
      <c r="H31" s="89">
        <f t="shared" si="8"/>
        <v>2554.7000000000007</v>
      </c>
      <c r="I31" s="29" t="str">
        <f t="shared" si="5"/>
        <v>Stopping Sight Distance</v>
      </c>
      <c r="J31" s="26" t="s">
        <v>112</v>
      </c>
      <c r="K31" s="30" t="str">
        <f t="shared" si="6"/>
        <v>feet</v>
      </c>
      <c r="L31" s="31" t="str">
        <f t="shared" si="7"/>
        <v>MIN</v>
      </c>
      <c r="M31" s="31"/>
      <c r="N31" s="26" t="s">
        <v>214</v>
      </c>
      <c r="O31" s="26">
        <v>649.5</v>
      </c>
      <c r="P31" s="41" t="s">
        <v>163</v>
      </c>
      <c r="Q31" s="35">
        <v>495</v>
      </c>
      <c r="R31" s="35" t="s">
        <v>175</v>
      </c>
      <c r="S31" s="40" t="s">
        <v>178</v>
      </c>
      <c r="T31" s="32" t="s">
        <v>175</v>
      </c>
      <c r="U31" s="33" t="s">
        <v>104</v>
      </c>
      <c r="V31" s="35" t="s">
        <v>179</v>
      </c>
      <c r="W31" s="31" t="s">
        <v>104</v>
      </c>
      <c r="X31" s="42" t="s">
        <v>215</v>
      </c>
      <c r="AB31" s="82" t="s">
        <v>216</v>
      </c>
      <c r="AC31" s="86" t="s">
        <v>213</v>
      </c>
      <c r="AD31" s="84">
        <v>546</v>
      </c>
      <c r="AE31" s="85">
        <v>22225</v>
      </c>
      <c r="BE31" s="3"/>
      <c r="BF31" s="3"/>
    </row>
    <row r="32" spans="1:58" ht="39.9" customHeight="1" x14ac:dyDescent="0.25">
      <c r="A32" s="34"/>
      <c r="B32" s="26">
        <f t="shared" si="1"/>
        <v>546</v>
      </c>
      <c r="C32" s="36" t="s">
        <v>217</v>
      </c>
      <c r="D32" s="26" t="str">
        <f t="shared" si="2"/>
        <v>between 1 MILE RD and End Project</v>
      </c>
      <c r="E32" s="36" t="s">
        <v>218</v>
      </c>
      <c r="F32" s="28">
        <f t="shared" si="3"/>
        <v>24800</v>
      </c>
      <c r="G32" s="28">
        <f t="shared" si="4"/>
        <v>25150</v>
      </c>
      <c r="H32" s="89">
        <f t="shared" si="8"/>
        <v>350</v>
      </c>
      <c r="I32" s="29" t="str">
        <f t="shared" si="5"/>
        <v>Maximum Grade</v>
      </c>
      <c r="J32" s="26" t="s">
        <v>110</v>
      </c>
      <c r="K32" s="30" t="str">
        <f t="shared" si="6"/>
        <v>percent</v>
      </c>
      <c r="L32" s="31" t="str">
        <f t="shared" si="7"/>
        <v>MAX</v>
      </c>
      <c r="M32" s="31"/>
      <c r="N32" s="26" t="s">
        <v>219</v>
      </c>
      <c r="O32" s="39">
        <v>0.05</v>
      </c>
      <c r="P32" s="35" t="s">
        <v>163</v>
      </c>
      <c r="Q32" s="40">
        <v>3.5000000000000003E-2</v>
      </c>
      <c r="R32" s="40" t="s">
        <v>178</v>
      </c>
      <c r="S32" s="40" t="s">
        <v>178</v>
      </c>
      <c r="T32" s="32" t="s">
        <v>178</v>
      </c>
      <c r="U32" s="33" t="s">
        <v>178</v>
      </c>
      <c r="V32" s="35" t="s">
        <v>179</v>
      </c>
      <c r="W32" s="31" t="s">
        <v>175</v>
      </c>
      <c r="X32" s="26" t="s">
        <v>220</v>
      </c>
      <c r="AB32" s="82" t="s">
        <v>221</v>
      </c>
      <c r="AC32" s="86" t="s">
        <v>213</v>
      </c>
      <c r="AD32" s="84">
        <v>546</v>
      </c>
      <c r="AE32" s="85">
        <v>22475</v>
      </c>
      <c r="BE32" s="3"/>
      <c r="BF32" s="3"/>
    </row>
    <row r="33" spans="1:58" ht="39.9" customHeight="1" x14ac:dyDescent="0.25">
      <c r="A33" s="34"/>
      <c r="B33" s="26">
        <f t="shared" si="1"/>
        <v>544</v>
      </c>
      <c r="C33" s="36" t="s">
        <v>171</v>
      </c>
      <c r="D33" s="26" t="str">
        <f t="shared" si="2"/>
        <v>between BLUEBERRY POINT RD and LILY LAKE RD</v>
      </c>
      <c r="E33" s="36" t="s">
        <v>180</v>
      </c>
      <c r="F33" s="28">
        <f t="shared" si="3"/>
        <v>12550</v>
      </c>
      <c r="G33" s="28">
        <f t="shared" si="4"/>
        <v>13150</v>
      </c>
      <c r="H33" s="89">
        <f t="shared" si="8"/>
        <v>600</v>
      </c>
      <c r="I33" s="29" t="str">
        <f t="shared" si="5"/>
        <v>Stopping Sight Distance</v>
      </c>
      <c r="J33" s="26" t="s">
        <v>114</v>
      </c>
      <c r="K33" s="30" t="str">
        <f t="shared" si="6"/>
        <v>feet</v>
      </c>
      <c r="L33" s="31" t="str">
        <f t="shared" si="7"/>
        <v>MIN</v>
      </c>
      <c r="M33" s="31"/>
      <c r="N33" s="26" t="s">
        <v>222</v>
      </c>
      <c r="O33" s="26">
        <v>480</v>
      </c>
      <c r="P33" s="35" t="s">
        <v>163</v>
      </c>
      <c r="Q33" s="35">
        <v>495</v>
      </c>
      <c r="R33" s="35" t="s">
        <v>178</v>
      </c>
      <c r="S33" s="40" t="s">
        <v>178</v>
      </c>
      <c r="T33" s="32" t="s">
        <v>178</v>
      </c>
      <c r="U33" s="33" t="s">
        <v>178</v>
      </c>
      <c r="V33" s="35" t="s">
        <v>179</v>
      </c>
      <c r="W33" s="31" t="s">
        <v>175</v>
      </c>
      <c r="X33" s="26"/>
      <c r="AB33" s="82" t="s">
        <v>223</v>
      </c>
      <c r="AC33" s="86" t="s">
        <v>213</v>
      </c>
      <c r="AD33" s="84">
        <v>546</v>
      </c>
      <c r="AE33" s="85">
        <v>22725</v>
      </c>
      <c r="BE33" s="3"/>
      <c r="BF33" s="3"/>
    </row>
    <row r="34" spans="1:58" ht="39.9" customHeight="1" x14ac:dyDescent="0.25">
      <c r="A34" s="34"/>
      <c r="B34" s="26">
        <f t="shared" si="1"/>
        <v>543</v>
      </c>
      <c r="C34" s="36" t="s">
        <v>158</v>
      </c>
      <c r="D34" s="26" t="str">
        <f t="shared" si="2"/>
        <v>between WOODS RD and BLUEBERRY POINT RD</v>
      </c>
      <c r="E34" s="36" t="s">
        <v>160</v>
      </c>
      <c r="F34" s="28">
        <f t="shared" si="3"/>
        <v>8000</v>
      </c>
      <c r="G34" s="28">
        <f t="shared" si="4"/>
        <v>9300</v>
      </c>
      <c r="H34" s="89">
        <f t="shared" si="8"/>
        <v>1300</v>
      </c>
      <c r="I34" s="29" t="str">
        <f t="shared" si="5"/>
        <v>Cross Slope</v>
      </c>
      <c r="J34" s="26" t="s">
        <v>122</v>
      </c>
      <c r="K34" s="30" t="str">
        <f t="shared" si="6"/>
        <v>percent</v>
      </c>
      <c r="L34" s="31" t="str">
        <f t="shared" si="7"/>
        <v>MAX</v>
      </c>
      <c r="M34" s="31">
        <v>7</v>
      </c>
      <c r="N34" s="26" t="s">
        <v>224</v>
      </c>
      <c r="O34" s="39">
        <v>1.4999999999999999E-2</v>
      </c>
      <c r="P34" s="35" t="s">
        <v>163</v>
      </c>
      <c r="Q34" s="43">
        <v>0.02</v>
      </c>
      <c r="R34" s="43" t="s">
        <v>175</v>
      </c>
      <c r="S34" s="40" t="s">
        <v>178</v>
      </c>
      <c r="T34" s="32" t="s">
        <v>175</v>
      </c>
      <c r="U34" s="33" t="s">
        <v>104</v>
      </c>
      <c r="V34" s="40">
        <v>0.03</v>
      </c>
      <c r="W34" s="31" t="s">
        <v>104</v>
      </c>
      <c r="X34" s="26" t="s">
        <v>225</v>
      </c>
      <c r="AB34" s="90" t="s">
        <v>188</v>
      </c>
      <c r="AC34" s="91" t="s">
        <v>213</v>
      </c>
      <c r="AD34" s="84">
        <v>546</v>
      </c>
      <c r="AE34" s="92">
        <v>22771.18</v>
      </c>
      <c r="BE34" s="3"/>
      <c r="BF34" s="3"/>
    </row>
    <row r="35" spans="1:58" ht="39.9" customHeight="1" x14ac:dyDescent="0.25">
      <c r="A35" s="34"/>
      <c r="B35" s="26">
        <f t="shared" si="1"/>
        <v>543</v>
      </c>
      <c r="C35" s="36" t="s">
        <v>158</v>
      </c>
      <c r="D35" s="26" t="str">
        <f t="shared" si="2"/>
        <v>between WOODS RD and BLUEBERRY POINT RD</v>
      </c>
      <c r="E35" s="36" t="s">
        <v>160</v>
      </c>
      <c r="F35" s="28">
        <f t="shared" si="3"/>
        <v>8000</v>
      </c>
      <c r="G35" s="28">
        <f t="shared" si="4"/>
        <v>9300</v>
      </c>
      <c r="H35" s="89">
        <f t="shared" si="8"/>
        <v>1300</v>
      </c>
      <c r="I35" s="29" t="str">
        <f t="shared" si="5"/>
        <v>Cross Slope</v>
      </c>
      <c r="J35" s="26" t="s">
        <v>123</v>
      </c>
      <c r="K35" s="30" t="str">
        <f t="shared" si="6"/>
        <v>percent</v>
      </c>
      <c r="L35" s="31" t="str">
        <f t="shared" si="7"/>
        <v>MIN</v>
      </c>
      <c r="M35" s="31">
        <v>7</v>
      </c>
      <c r="N35" s="26" t="s">
        <v>224</v>
      </c>
      <c r="O35" s="39">
        <v>1.4999999999999999E-2</v>
      </c>
      <c r="P35" s="35" t="s">
        <v>163</v>
      </c>
      <c r="Q35" s="43">
        <v>0.02</v>
      </c>
      <c r="R35" s="43" t="s">
        <v>178</v>
      </c>
      <c r="S35" s="40" t="s">
        <v>178</v>
      </c>
      <c r="T35" s="32" t="s">
        <v>178</v>
      </c>
      <c r="U35" s="33" t="s">
        <v>178</v>
      </c>
      <c r="V35" s="40">
        <v>1.4999999999999999E-2</v>
      </c>
      <c r="W35" s="31" t="s">
        <v>175</v>
      </c>
      <c r="X35" s="26" t="s">
        <v>226</v>
      </c>
      <c r="AB35" s="82" t="s">
        <v>217</v>
      </c>
      <c r="AC35" s="86" t="s">
        <v>213</v>
      </c>
      <c r="AD35" s="84">
        <v>546</v>
      </c>
      <c r="AE35" s="85">
        <v>24800</v>
      </c>
      <c r="BE35" s="3"/>
      <c r="BF35" s="3"/>
    </row>
    <row r="36" spans="1:58" ht="39.9" customHeight="1" x14ac:dyDescent="0.25">
      <c r="A36" s="34"/>
      <c r="B36" s="26">
        <f t="shared" si="1"/>
        <v>543</v>
      </c>
      <c r="C36" s="36" t="s">
        <v>165</v>
      </c>
      <c r="D36" s="26" t="str">
        <f t="shared" si="2"/>
        <v>between WOODS RD and BLUEBERRY POINT RD</v>
      </c>
      <c r="E36" s="36" t="s">
        <v>165</v>
      </c>
      <c r="F36" s="28">
        <f t="shared" si="3"/>
        <v>11250</v>
      </c>
      <c r="G36" s="28">
        <f t="shared" si="4"/>
        <v>11250</v>
      </c>
      <c r="H36" s="89">
        <f t="shared" si="8"/>
        <v>0</v>
      </c>
      <c r="I36" s="29" t="str">
        <f t="shared" si="5"/>
        <v>Vertical Clearance</v>
      </c>
      <c r="J36" s="26" t="s">
        <v>127</v>
      </c>
      <c r="K36" s="30" t="str">
        <f t="shared" si="6"/>
        <v>feet</v>
      </c>
      <c r="L36" s="31" t="str">
        <f t="shared" si="7"/>
        <v>MIN</v>
      </c>
      <c r="M36" s="31">
        <v>8</v>
      </c>
      <c r="N36" s="26" t="s">
        <v>227</v>
      </c>
      <c r="O36" s="26">
        <v>13.83</v>
      </c>
      <c r="P36" s="35" t="s">
        <v>163</v>
      </c>
      <c r="Q36" s="35">
        <v>14</v>
      </c>
      <c r="R36" s="35" t="s">
        <v>178</v>
      </c>
      <c r="S36" s="43" t="s">
        <v>175</v>
      </c>
      <c r="T36" s="32" t="s">
        <v>175</v>
      </c>
      <c r="U36" s="33" t="s">
        <v>104</v>
      </c>
      <c r="V36" s="31" t="s">
        <v>104</v>
      </c>
      <c r="W36" s="31" t="s">
        <v>104</v>
      </c>
      <c r="X36" s="26" t="s">
        <v>228</v>
      </c>
      <c r="AB36" s="82" t="s">
        <v>218</v>
      </c>
      <c r="AC36" s="86" t="s">
        <v>213</v>
      </c>
      <c r="AD36" s="84">
        <v>546</v>
      </c>
      <c r="AE36" s="85">
        <v>25150</v>
      </c>
      <c r="BE36" s="3"/>
      <c r="BF36" s="3"/>
    </row>
    <row r="37" spans="1:58" ht="39.9" customHeight="1" x14ac:dyDescent="0.25">
      <c r="A37" s="34"/>
      <c r="B37" s="26">
        <f t="shared" si="1"/>
        <v>543</v>
      </c>
      <c r="C37" s="36" t="s">
        <v>165</v>
      </c>
      <c r="D37" s="26" t="str">
        <f t="shared" si="2"/>
        <v>between WOODS RD and BLUEBERRY POINT RD</v>
      </c>
      <c r="E37" s="36" t="s">
        <v>165</v>
      </c>
      <c r="F37" s="28">
        <f t="shared" si="3"/>
        <v>11250</v>
      </c>
      <c r="G37" s="28">
        <f t="shared" si="4"/>
        <v>11250</v>
      </c>
      <c r="H37" s="89">
        <f t="shared" si="8"/>
        <v>0</v>
      </c>
      <c r="I37" s="29" t="str">
        <f t="shared" si="5"/>
        <v>Design Loading Structural Capacity</v>
      </c>
      <c r="J37" s="26" t="s">
        <v>136</v>
      </c>
      <c r="K37" s="30" t="str">
        <f t="shared" si="6"/>
        <v>loading</v>
      </c>
      <c r="L37" s="31" t="str">
        <f t="shared" si="7"/>
        <v>MIN</v>
      </c>
      <c r="M37" s="31">
        <v>8</v>
      </c>
      <c r="N37" s="26" t="s">
        <v>229</v>
      </c>
      <c r="O37" s="26"/>
      <c r="P37" s="35" t="s">
        <v>163</v>
      </c>
      <c r="Q37" s="35"/>
      <c r="R37" s="35" t="s">
        <v>175</v>
      </c>
      <c r="S37" s="43" t="s">
        <v>175</v>
      </c>
      <c r="T37" s="32" t="s">
        <v>175</v>
      </c>
      <c r="U37" s="33" t="s">
        <v>104</v>
      </c>
      <c r="V37" s="31" t="s">
        <v>104</v>
      </c>
      <c r="W37" s="31" t="s">
        <v>104</v>
      </c>
      <c r="X37" s="26"/>
      <c r="AB37" s="82" t="s">
        <v>230</v>
      </c>
      <c r="AC37" s="86" t="s">
        <v>213</v>
      </c>
      <c r="AD37" s="84">
        <v>546</v>
      </c>
      <c r="AE37" s="85">
        <v>25350</v>
      </c>
      <c r="BE37" s="3"/>
      <c r="BF37" s="3"/>
    </row>
    <row r="38" spans="1:58" ht="39.9" customHeight="1" thickBot="1" x14ac:dyDescent="0.3">
      <c r="A38" s="34"/>
      <c r="B38" s="26" t="e">
        <f t="shared" si="1"/>
        <v>#N/A</v>
      </c>
      <c r="C38" s="36"/>
      <c r="D38" s="26" t="e">
        <f t="shared" si="2"/>
        <v>#N/A</v>
      </c>
      <c r="E38" s="36"/>
      <c r="F38" s="28" t="e">
        <f t="shared" si="3"/>
        <v>#N/A</v>
      </c>
      <c r="G38" s="28" t="e">
        <f t="shared" si="4"/>
        <v>#N/A</v>
      </c>
      <c r="H38" s="89" t="e">
        <f t="shared" si="8"/>
        <v>#N/A</v>
      </c>
      <c r="I38" s="29" t="e">
        <f t="shared" si="5"/>
        <v>#N/A</v>
      </c>
      <c r="J38" s="35"/>
      <c r="K38" s="30" t="e">
        <f t="shared" si="6"/>
        <v>#N/A</v>
      </c>
      <c r="L38" s="31" t="e">
        <f t="shared" si="7"/>
        <v>#N/A</v>
      </c>
      <c r="M38" s="31"/>
      <c r="N38" s="26"/>
      <c r="O38" s="35"/>
      <c r="P38" s="35"/>
      <c r="Q38" s="35"/>
      <c r="R38" s="35"/>
      <c r="S38" s="35"/>
      <c r="T38" s="32"/>
      <c r="U38" s="33"/>
      <c r="V38" s="35"/>
      <c r="W38" s="31" t="s">
        <v>231</v>
      </c>
      <c r="X38" s="26"/>
      <c r="AB38" s="82" t="s">
        <v>232</v>
      </c>
      <c r="AC38" s="86" t="s">
        <v>213</v>
      </c>
      <c r="AD38" s="84">
        <v>546</v>
      </c>
      <c r="AE38" s="85">
        <v>25550</v>
      </c>
      <c r="BE38" s="3"/>
      <c r="BF38" s="3"/>
    </row>
    <row r="39" spans="1:58" ht="39.9" customHeight="1" thickBot="1" x14ac:dyDescent="0.3">
      <c r="A39" s="44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6"/>
      <c r="AB39" s="80" t="s">
        <v>233</v>
      </c>
      <c r="AC39" s="93" t="s">
        <v>213</v>
      </c>
      <c r="AD39" s="81" t="s">
        <v>234</v>
      </c>
      <c r="AE39" s="81"/>
      <c r="BE39" s="3"/>
      <c r="BF39" s="3"/>
    </row>
    <row r="40" spans="1:58" ht="39.9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AB40" s="82" t="s">
        <v>235</v>
      </c>
      <c r="AC40" s="86" t="s">
        <v>213</v>
      </c>
      <c r="AD40" s="84">
        <v>547</v>
      </c>
      <c r="AE40" s="85">
        <v>27600</v>
      </c>
      <c r="BE40" s="3"/>
      <c r="BF40" s="3"/>
    </row>
    <row r="41" spans="1:58" ht="39.9" customHeigh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AB41" s="82" t="s">
        <v>236</v>
      </c>
      <c r="AC41" s="86" t="s">
        <v>213</v>
      </c>
      <c r="AD41" s="84">
        <v>547</v>
      </c>
      <c r="AE41" s="85">
        <v>28050</v>
      </c>
      <c r="BE41" s="3"/>
      <c r="BF41" s="3"/>
    </row>
    <row r="42" spans="1:58" ht="39.9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AB42" s="82" t="s">
        <v>237</v>
      </c>
      <c r="AC42" s="86" t="s">
        <v>213</v>
      </c>
      <c r="AD42" s="84">
        <v>547</v>
      </c>
      <c r="AE42" s="85">
        <v>28250</v>
      </c>
      <c r="BE42" s="3"/>
      <c r="BF42" s="3"/>
    </row>
    <row r="43" spans="1:58" ht="254.25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AB43" s="82" t="s">
        <v>238</v>
      </c>
      <c r="AC43" s="86" t="s">
        <v>213</v>
      </c>
      <c r="AD43" s="84">
        <v>547</v>
      </c>
      <c r="AE43" s="85">
        <v>28450</v>
      </c>
      <c r="BE43" s="3"/>
      <c r="BF43" s="3"/>
    </row>
    <row r="44" spans="1:58" ht="14.4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AB44" s="82" t="s">
        <v>239</v>
      </c>
      <c r="AC44" s="86" t="s">
        <v>213</v>
      </c>
      <c r="AD44" s="84">
        <v>547</v>
      </c>
      <c r="AE44" s="85">
        <v>29125</v>
      </c>
      <c r="BE44" s="3"/>
      <c r="BF44" s="3"/>
    </row>
    <row r="45" spans="1:58" ht="22.5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B45" s="82" t="s">
        <v>190</v>
      </c>
      <c r="AC45" s="86" t="s">
        <v>213</v>
      </c>
      <c r="AD45" s="84">
        <v>547</v>
      </c>
      <c r="AE45" s="85">
        <v>30825</v>
      </c>
      <c r="BE45" s="3"/>
      <c r="BF45" s="3"/>
    </row>
    <row r="46" spans="1:58" ht="39.9" customHeigh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B46" s="80" t="s">
        <v>240</v>
      </c>
      <c r="AC46" s="93" t="s">
        <v>213</v>
      </c>
      <c r="AD46" s="81" t="s">
        <v>241</v>
      </c>
      <c r="AE46" s="81"/>
      <c r="BE46" s="3"/>
      <c r="BF46" s="3"/>
    </row>
    <row r="47" spans="1:58" ht="39.9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B47" s="82" t="s">
        <v>242</v>
      </c>
      <c r="AC47" s="86" t="s">
        <v>213</v>
      </c>
      <c r="AD47" s="84">
        <v>548</v>
      </c>
      <c r="AE47" s="85">
        <v>31700</v>
      </c>
      <c r="BE47" s="3"/>
      <c r="BF47" s="3"/>
    </row>
    <row r="48" spans="1:58" ht="39.9" customHeigh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B48" s="90" t="s">
        <v>243</v>
      </c>
      <c r="AC48" s="91" t="s">
        <v>213</v>
      </c>
      <c r="AD48" s="84">
        <v>548</v>
      </c>
      <c r="AE48" s="92">
        <v>31864.99</v>
      </c>
      <c r="BE48" s="3"/>
      <c r="BF48" s="3"/>
    </row>
    <row r="49" spans="1:58" ht="39.9" customHeight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B49" s="90" t="s">
        <v>244</v>
      </c>
      <c r="AC49" s="91" t="s">
        <v>213</v>
      </c>
      <c r="AD49" s="84">
        <v>548</v>
      </c>
      <c r="AE49" s="92">
        <v>32382.5</v>
      </c>
      <c r="BE49" s="3"/>
      <c r="BF49" s="3"/>
    </row>
    <row r="50" spans="1:58" ht="39.9" customHeigh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B50" s="82" t="s">
        <v>245</v>
      </c>
      <c r="AC50" s="86" t="s">
        <v>213</v>
      </c>
      <c r="AD50" s="84">
        <v>548</v>
      </c>
      <c r="AE50" s="85">
        <v>32970</v>
      </c>
      <c r="BE50" s="3"/>
      <c r="BF50" s="3"/>
    </row>
    <row r="51" spans="1:58" ht="39.9" customHeight="1" x14ac:dyDescent="0.25">
      <c r="A51"/>
      <c r="B51"/>
      <c r="C51"/>
      <c r="D51"/>
      <c r="E51"/>
      <c r="F51"/>
      <c r="G51"/>
      <c r="H51"/>
      <c r="I51" s="7"/>
      <c r="J51"/>
      <c r="K51"/>
      <c r="L51"/>
      <c r="M51"/>
      <c r="N51"/>
      <c r="O51"/>
      <c r="P51"/>
      <c r="Q51"/>
      <c r="R51"/>
      <c r="S51"/>
      <c r="T51"/>
      <c r="U51"/>
      <c r="V51" s="7"/>
      <c r="W51"/>
      <c r="X51"/>
      <c r="Y51"/>
      <c r="Z51"/>
      <c r="AB51" s="82" t="s">
        <v>191</v>
      </c>
      <c r="AC51" s="86" t="s">
        <v>213</v>
      </c>
      <c r="AD51" s="84">
        <v>548</v>
      </c>
      <c r="AE51" s="85">
        <v>33830</v>
      </c>
      <c r="BE51" s="3"/>
      <c r="BF51" s="3"/>
    </row>
    <row r="52" spans="1:58" ht="39.9" customHeight="1" x14ac:dyDescent="0.25">
      <c r="A52"/>
      <c r="B52"/>
      <c r="C52"/>
      <c r="D52"/>
      <c r="E52"/>
      <c r="F52"/>
      <c r="G52"/>
      <c r="H52"/>
      <c r="I52" s="7"/>
      <c r="J52"/>
      <c r="K52"/>
      <c r="L52"/>
      <c r="M52"/>
      <c r="N52"/>
      <c r="O52"/>
      <c r="P52"/>
      <c r="Q52"/>
      <c r="R52"/>
      <c r="S52"/>
      <c r="T52"/>
      <c r="U52"/>
      <c r="V52" s="7"/>
      <c r="W52"/>
      <c r="X52"/>
      <c r="Y52"/>
      <c r="Z52"/>
      <c r="AB52" s="80" t="s">
        <v>246</v>
      </c>
      <c r="AC52" s="93" t="s">
        <v>213</v>
      </c>
      <c r="AD52" s="81" t="s">
        <v>247</v>
      </c>
      <c r="AE52" s="81"/>
      <c r="BE52" s="3"/>
      <c r="BF52" s="3"/>
    </row>
    <row r="53" spans="1:58" ht="39.9" customHeight="1" x14ac:dyDescent="0.25">
      <c r="A53"/>
      <c r="B53"/>
      <c r="C53"/>
      <c r="D53"/>
      <c r="E53"/>
      <c r="F53"/>
      <c r="G53"/>
      <c r="H53"/>
      <c r="I53" s="7"/>
      <c r="J53"/>
      <c r="K53"/>
      <c r="L53"/>
      <c r="M53"/>
      <c r="N53"/>
      <c r="O53"/>
      <c r="P53"/>
      <c r="Q53"/>
      <c r="R53"/>
      <c r="S53"/>
      <c r="T53"/>
      <c r="U53"/>
      <c r="V53" s="7"/>
      <c r="W53"/>
      <c r="X53"/>
      <c r="Y53"/>
      <c r="Z53"/>
      <c r="AB53" s="80" t="s">
        <v>248</v>
      </c>
      <c r="AC53" s="93" t="s">
        <v>213</v>
      </c>
      <c r="AD53" s="81" t="s">
        <v>249</v>
      </c>
      <c r="AE53" s="81"/>
      <c r="BE53" s="3"/>
      <c r="BF53" s="3"/>
    </row>
    <row r="54" spans="1:58" ht="39.9" customHeight="1" x14ac:dyDescent="0.25">
      <c r="A54"/>
      <c r="B54"/>
      <c r="C54"/>
      <c r="D54"/>
      <c r="E54"/>
      <c r="F54"/>
      <c r="G54"/>
      <c r="H54"/>
      <c r="I54" s="7"/>
      <c r="J54"/>
      <c r="K54"/>
      <c r="L54"/>
      <c r="M54"/>
      <c r="N54"/>
      <c r="O54"/>
      <c r="P54"/>
      <c r="Q54"/>
      <c r="R54"/>
      <c r="S54"/>
      <c r="T54"/>
      <c r="U54"/>
      <c r="V54" s="7"/>
      <c r="W54"/>
      <c r="X54"/>
      <c r="Y54"/>
      <c r="Z54"/>
      <c r="AB54" s="90" t="s">
        <v>195</v>
      </c>
      <c r="AC54" s="91" t="s">
        <v>213</v>
      </c>
      <c r="AD54" s="84">
        <v>550</v>
      </c>
      <c r="AE54" s="92">
        <v>44444.2</v>
      </c>
      <c r="BE54" s="3"/>
      <c r="BF54" s="3"/>
    </row>
    <row r="55" spans="1:58" ht="39.9" customHeight="1" x14ac:dyDescent="0.25">
      <c r="A55"/>
      <c r="B55"/>
      <c r="C55"/>
      <c r="D55"/>
      <c r="E55"/>
      <c r="F55"/>
      <c r="G55"/>
      <c r="H55"/>
      <c r="I55" s="7"/>
      <c r="J55"/>
      <c r="K55"/>
      <c r="L55"/>
      <c r="M55"/>
      <c r="N55"/>
      <c r="O55"/>
      <c r="P55"/>
      <c r="Q55"/>
      <c r="R55"/>
      <c r="S55"/>
      <c r="T55"/>
      <c r="U55"/>
      <c r="V55" s="7"/>
      <c r="W55"/>
      <c r="X55"/>
      <c r="Y55"/>
      <c r="Z55"/>
      <c r="AB55" s="90" t="s">
        <v>196</v>
      </c>
      <c r="AC55" s="91" t="s">
        <v>213</v>
      </c>
      <c r="AD55" s="84">
        <v>550</v>
      </c>
      <c r="AE55" s="92">
        <v>44732.29</v>
      </c>
      <c r="BE55" s="3"/>
      <c r="BF55" s="3"/>
    </row>
    <row r="56" spans="1:58" ht="39.9" customHeight="1" x14ac:dyDescent="0.25">
      <c r="A56"/>
      <c r="B56"/>
      <c r="C56"/>
      <c r="D56"/>
      <c r="E56"/>
      <c r="F56"/>
      <c r="G56"/>
      <c r="H56"/>
      <c r="I56" s="7"/>
      <c r="J56"/>
      <c r="K56"/>
      <c r="L56"/>
      <c r="M56"/>
      <c r="N56"/>
      <c r="O56"/>
      <c r="P56"/>
      <c r="Q56"/>
      <c r="R56"/>
      <c r="S56"/>
      <c r="T56"/>
      <c r="U56"/>
      <c r="V56" s="7"/>
      <c r="W56"/>
      <c r="X56"/>
      <c r="Y56"/>
      <c r="Z56"/>
      <c r="AB56" s="80" t="s">
        <v>173</v>
      </c>
      <c r="AC56" s="93" t="s">
        <v>250</v>
      </c>
      <c r="AD56" s="81" t="s">
        <v>251</v>
      </c>
      <c r="AE56" s="81"/>
      <c r="BE56" s="3"/>
      <c r="BF56" s="3"/>
    </row>
    <row r="57" spans="1:58" ht="39.9" customHeight="1" x14ac:dyDescent="0.25">
      <c r="A57"/>
      <c r="B57"/>
      <c r="C57"/>
      <c r="D57"/>
      <c r="E57"/>
      <c r="F57"/>
      <c r="G57"/>
      <c r="H57"/>
      <c r="I57" s="7"/>
      <c r="J57"/>
      <c r="K57"/>
      <c r="L57"/>
      <c r="M57"/>
      <c r="N57"/>
      <c r="O57"/>
      <c r="P57"/>
      <c r="Q57"/>
      <c r="R57"/>
      <c r="S57"/>
      <c r="T57"/>
      <c r="U57"/>
      <c r="V57" s="7"/>
      <c r="W57"/>
      <c r="X57"/>
      <c r="Y57"/>
      <c r="Z57"/>
      <c r="BE57" s="3"/>
      <c r="BF57" s="3"/>
    </row>
    <row r="58" spans="1:58" ht="39.9" customHeight="1" x14ac:dyDescent="0.25">
      <c r="A58"/>
      <c r="B58"/>
      <c r="C58"/>
      <c r="D58"/>
      <c r="E58"/>
      <c r="F58"/>
      <c r="G58"/>
      <c r="H58"/>
      <c r="I58" s="7"/>
      <c r="J58"/>
      <c r="K58"/>
      <c r="L58"/>
      <c r="M58"/>
      <c r="N58"/>
      <c r="O58"/>
      <c r="P58"/>
      <c r="Q58"/>
      <c r="R58"/>
      <c r="S58"/>
      <c r="T58"/>
      <c r="U58"/>
      <c r="V58" s="7"/>
      <c r="W58"/>
      <c r="X58"/>
      <c r="Y58"/>
      <c r="Z58"/>
      <c r="BE58" s="3"/>
      <c r="BF58" s="3"/>
    </row>
    <row r="59" spans="1:58" ht="39.9" customHeight="1" x14ac:dyDescent="0.25">
      <c r="A59"/>
      <c r="B59"/>
      <c r="C59"/>
      <c r="D59"/>
      <c r="E59"/>
      <c r="F59"/>
      <c r="G59"/>
      <c r="H59"/>
      <c r="I59" s="7"/>
      <c r="J59"/>
      <c r="K59"/>
      <c r="L59"/>
      <c r="M59"/>
      <c r="N59"/>
      <c r="O59"/>
      <c r="P59"/>
      <c r="Q59"/>
      <c r="R59"/>
      <c r="S59"/>
      <c r="T59"/>
      <c r="U59"/>
      <c r="V59" s="7"/>
      <c r="W59"/>
      <c r="X59"/>
      <c r="Y59"/>
      <c r="Z59"/>
      <c r="BE59" s="3"/>
      <c r="BF59" s="3"/>
    </row>
    <row r="60" spans="1:58" ht="39.9" customHeight="1" x14ac:dyDescent="0.25">
      <c r="A60"/>
      <c r="B60"/>
      <c r="C60"/>
      <c r="D60"/>
      <c r="E60"/>
      <c r="F60"/>
      <c r="G60"/>
      <c r="H60"/>
      <c r="I60" s="7"/>
      <c r="J60"/>
      <c r="K60"/>
      <c r="L60"/>
      <c r="M60"/>
      <c r="N60"/>
      <c r="O60"/>
      <c r="P60"/>
      <c r="Q60"/>
      <c r="R60"/>
      <c r="S60"/>
      <c r="T60"/>
      <c r="U60"/>
      <c r="V60" s="7"/>
      <c r="W60"/>
      <c r="X60"/>
      <c r="Y60"/>
      <c r="Z60"/>
      <c r="BE60" s="3"/>
      <c r="BF60" s="3"/>
    </row>
    <row r="61" spans="1:58" ht="39.9" customHeight="1" x14ac:dyDescent="0.25">
      <c r="A61"/>
      <c r="B61"/>
      <c r="C61"/>
      <c r="D61"/>
      <c r="E61"/>
      <c r="F61"/>
      <c r="G61"/>
      <c r="H61"/>
      <c r="I61" s="7"/>
      <c r="J61"/>
      <c r="K61"/>
      <c r="L61"/>
      <c r="M61"/>
      <c r="N61"/>
      <c r="O61"/>
      <c r="P61"/>
      <c r="Q61"/>
      <c r="R61"/>
      <c r="S61"/>
      <c r="T61"/>
      <c r="U61"/>
      <c r="V61" s="7"/>
      <c r="W61"/>
      <c r="X61"/>
      <c r="Y61"/>
      <c r="Z61"/>
      <c r="BE61" s="3"/>
      <c r="BF61" s="3"/>
    </row>
    <row r="62" spans="1:58" x14ac:dyDescent="0.25">
      <c r="A62"/>
      <c r="B62"/>
      <c r="C62"/>
      <c r="D62"/>
      <c r="E62"/>
      <c r="F62"/>
      <c r="G62"/>
      <c r="H62"/>
      <c r="I62" s="7"/>
      <c r="J62"/>
      <c r="K62"/>
      <c r="L62"/>
      <c r="M62"/>
      <c r="N62"/>
      <c r="O62"/>
      <c r="P62"/>
      <c r="Q62"/>
      <c r="R62"/>
      <c r="S62"/>
      <c r="T62"/>
      <c r="U62"/>
      <c r="V62" s="7"/>
      <c r="W62"/>
      <c r="X62"/>
      <c r="Y62"/>
      <c r="Z62"/>
    </row>
    <row r="63" spans="1:58" x14ac:dyDescent="0.25">
      <c r="A63"/>
      <c r="B63"/>
      <c r="C63"/>
      <c r="D63"/>
      <c r="E63"/>
      <c r="F63"/>
      <c r="G63"/>
      <c r="H63"/>
      <c r="I63" s="7"/>
      <c r="J63"/>
      <c r="K63"/>
      <c r="L63"/>
      <c r="M63"/>
      <c r="N63"/>
      <c r="O63"/>
      <c r="P63"/>
      <c r="Q63"/>
      <c r="R63"/>
      <c r="S63"/>
      <c r="T63"/>
      <c r="U63"/>
      <c r="V63" s="7"/>
      <c r="W63"/>
      <c r="X63"/>
      <c r="Y63"/>
      <c r="Z63"/>
    </row>
    <row r="64" spans="1:58" customFormat="1" x14ac:dyDescent="0.25">
      <c r="I64" s="7"/>
      <c r="V64" s="7"/>
    </row>
    <row r="65" spans="1:24" customFormat="1" x14ac:dyDescent="0.25">
      <c r="I65" s="7"/>
      <c r="V65" s="7"/>
    </row>
    <row r="66" spans="1:24" customFormat="1" x14ac:dyDescent="0.25">
      <c r="I66" s="7"/>
      <c r="V66" s="7"/>
    </row>
    <row r="67" spans="1:24" customFormat="1" x14ac:dyDescent="0.25">
      <c r="I67" s="7"/>
      <c r="V67" s="7"/>
    </row>
    <row r="68" spans="1:24" customFormat="1" x14ac:dyDescent="0.25">
      <c r="I68" s="7"/>
      <c r="V68" s="7"/>
    </row>
    <row r="69" spans="1:24" customFormat="1" x14ac:dyDescent="0.25">
      <c r="I69" s="7"/>
      <c r="V69" s="7"/>
    </row>
    <row r="70" spans="1:24" customFormat="1" x14ac:dyDescent="0.25">
      <c r="I70" s="7"/>
      <c r="V70" s="7"/>
    </row>
    <row r="71" spans="1:24" customFormat="1" x14ac:dyDescent="0.25">
      <c r="I71" s="7"/>
      <c r="V71" s="7"/>
    </row>
    <row r="72" spans="1:24" customFormat="1" x14ac:dyDescent="0.25">
      <c r="I72" s="7"/>
      <c r="V72" s="7"/>
    </row>
    <row r="73" spans="1:24" customFormat="1" x14ac:dyDescent="0.25">
      <c r="I73" s="7"/>
      <c r="V73" s="7"/>
    </row>
    <row r="74" spans="1:24" customFormat="1" x14ac:dyDescent="0.25">
      <c r="I74" s="7"/>
      <c r="V74" s="7"/>
    </row>
    <row r="75" spans="1:24" customFormat="1" x14ac:dyDescent="0.25">
      <c r="A75" s="3"/>
      <c r="B75" s="3"/>
      <c r="C75" s="3"/>
      <c r="D75" s="3"/>
      <c r="E75" s="3"/>
      <c r="F75" s="3"/>
      <c r="G75" s="3"/>
      <c r="H75" s="3"/>
      <c r="I75" s="49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49"/>
      <c r="W75" s="3"/>
      <c r="X75" s="3"/>
    </row>
    <row r="76" spans="1:24" customFormat="1" x14ac:dyDescent="0.25">
      <c r="A76" s="3"/>
      <c r="B76" s="3"/>
      <c r="C76" s="3"/>
      <c r="D76" s="3"/>
      <c r="E76" s="3"/>
      <c r="F76" s="3"/>
      <c r="G76" s="3"/>
      <c r="H76" s="3"/>
      <c r="I76" s="49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49"/>
      <c r="W76" s="3"/>
      <c r="X76" s="3"/>
    </row>
    <row r="77" spans="1:24" customFormat="1" x14ac:dyDescent="0.25">
      <c r="A77" s="3"/>
      <c r="B77" s="3"/>
      <c r="C77" s="3"/>
      <c r="D77" s="3"/>
      <c r="E77" s="3"/>
      <c r="F77" s="3"/>
      <c r="G77" s="3"/>
      <c r="H77" s="3"/>
      <c r="I77" s="49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49"/>
      <c r="W77" s="3"/>
      <c r="X77" s="3"/>
    </row>
    <row r="78" spans="1:24" customFormat="1" x14ac:dyDescent="0.25">
      <c r="A78" s="3"/>
      <c r="B78" s="3"/>
      <c r="C78" s="3"/>
      <c r="D78" s="3"/>
      <c r="E78" s="3"/>
      <c r="F78" s="3"/>
      <c r="G78" s="3"/>
      <c r="H78" s="3"/>
      <c r="I78" s="49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49"/>
      <c r="W78" s="3"/>
      <c r="X78" s="3"/>
    </row>
    <row r="79" spans="1:24" customFormat="1" x14ac:dyDescent="0.25">
      <c r="A79" s="3"/>
      <c r="B79" s="3"/>
      <c r="C79" s="3"/>
      <c r="D79" s="3"/>
      <c r="E79" s="3"/>
      <c r="F79" s="3"/>
      <c r="G79" s="3"/>
      <c r="H79" s="3"/>
      <c r="I79" s="49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49"/>
      <c r="W79" s="3"/>
      <c r="X79" s="3"/>
    </row>
    <row r="80" spans="1:24" customFormat="1" x14ac:dyDescent="0.25">
      <c r="A80" s="3"/>
      <c r="B80" s="3"/>
      <c r="C80" s="3"/>
      <c r="D80" s="3"/>
      <c r="E80" s="3"/>
      <c r="F80" s="3"/>
      <c r="G80" s="3"/>
      <c r="H80" s="3"/>
      <c r="I80" s="49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49"/>
      <c r="W80" s="3"/>
      <c r="X80" s="3"/>
    </row>
    <row r="81" spans="1:26" customFormat="1" x14ac:dyDescent="0.25">
      <c r="A81" s="3"/>
      <c r="B81" s="3"/>
      <c r="C81" s="3"/>
      <c r="D81" s="3"/>
      <c r="E81" s="3"/>
      <c r="F81" s="3"/>
      <c r="G81" s="3"/>
      <c r="H81" s="3"/>
      <c r="I81" s="49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49"/>
      <c r="W81" s="3"/>
      <c r="X81" s="3"/>
      <c r="Y81" s="3"/>
      <c r="Z81" s="3"/>
    </row>
    <row r="82" spans="1:26" customFormat="1" x14ac:dyDescent="0.25">
      <c r="A82" s="3"/>
      <c r="B82" s="3"/>
      <c r="C82" s="3"/>
      <c r="D82" s="3"/>
      <c r="E82" s="3"/>
      <c r="F82" s="3"/>
      <c r="G82" s="3"/>
      <c r="H82" s="3"/>
      <c r="I82" s="49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49"/>
      <c r="W82" s="3"/>
      <c r="X82" s="3"/>
      <c r="Y82" s="3"/>
      <c r="Z82" s="3"/>
    </row>
    <row r="83" spans="1:26" customFormat="1" x14ac:dyDescent="0.25">
      <c r="A83" s="3"/>
      <c r="B83" s="3"/>
      <c r="C83" s="3"/>
      <c r="D83" s="3"/>
      <c r="E83" s="3"/>
      <c r="F83" s="3"/>
      <c r="G83" s="3"/>
      <c r="H83" s="3"/>
      <c r="I83" s="49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49"/>
      <c r="W83" s="3"/>
      <c r="X83" s="3"/>
      <c r="Y83" s="3"/>
      <c r="Z83" s="3"/>
    </row>
    <row r="84" spans="1:26" customFormat="1" x14ac:dyDescent="0.25">
      <c r="A84" s="3"/>
      <c r="B84" s="3"/>
      <c r="C84" s="3"/>
      <c r="D84" s="3"/>
      <c r="E84" s="3"/>
      <c r="F84" s="3"/>
      <c r="G84" s="3"/>
      <c r="H84" s="3"/>
      <c r="I84" s="49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49"/>
      <c r="W84" s="3"/>
      <c r="X84" s="3"/>
      <c r="Y84" s="3"/>
      <c r="Z84" s="3"/>
    </row>
    <row r="85" spans="1:26" customFormat="1" x14ac:dyDescent="0.25">
      <c r="A85" s="3"/>
      <c r="B85" s="3"/>
      <c r="C85" s="3"/>
      <c r="D85" s="3"/>
      <c r="E85" s="3"/>
      <c r="F85" s="3"/>
      <c r="G85" s="3"/>
      <c r="H85" s="3"/>
      <c r="I85" s="49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49"/>
      <c r="W85" s="3"/>
      <c r="X85" s="3"/>
      <c r="Y85" s="3"/>
      <c r="Z85" s="3"/>
    </row>
    <row r="86" spans="1:26" customFormat="1" x14ac:dyDescent="0.25">
      <c r="A86" s="3"/>
      <c r="B86" s="3"/>
      <c r="C86" s="3"/>
      <c r="D86" s="3"/>
      <c r="E86" s="3"/>
      <c r="F86" s="3"/>
      <c r="G86" s="3"/>
      <c r="H86" s="3"/>
      <c r="I86" s="49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49"/>
      <c r="W86" s="3"/>
      <c r="X86" s="3"/>
      <c r="Y86" s="3"/>
      <c r="Z86" s="3"/>
    </row>
    <row r="87" spans="1:26" customFormat="1" x14ac:dyDescent="0.25">
      <c r="A87" s="3"/>
      <c r="B87" s="3"/>
      <c r="C87" s="3"/>
      <c r="D87" s="3"/>
      <c r="E87" s="3"/>
      <c r="F87" s="3"/>
      <c r="G87" s="3"/>
      <c r="H87" s="3"/>
      <c r="I87" s="49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49"/>
      <c r="W87" s="3"/>
      <c r="X87" s="3"/>
      <c r="Y87" s="3"/>
      <c r="Z87" s="3"/>
    </row>
    <row r="88" spans="1:26" customFormat="1" x14ac:dyDescent="0.25">
      <c r="A88" s="3"/>
      <c r="B88" s="3"/>
      <c r="C88" s="3"/>
      <c r="D88" s="3"/>
      <c r="E88" s="3"/>
      <c r="F88" s="3"/>
      <c r="G88" s="3"/>
      <c r="H88" s="3"/>
      <c r="I88" s="49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49"/>
      <c r="W88" s="3"/>
      <c r="X88" s="3"/>
      <c r="Y88" s="3"/>
      <c r="Z88" s="3"/>
    </row>
    <row r="89" spans="1:26" customFormat="1" x14ac:dyDescent="0.25">
      <c r="A89" s="3"/>
      <c r="B89" s="3"/>
      <c r="C89" s="3"/>
      <c r="D89" s="3"/>
      <c r="E89" s="3"/>
      <c r="F89" s="3"/>
      <c r="G89" s="3"/>
      <c r="H89" s="3"/>
      <c r="I89" s="49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49"/>
      <c r="W89" s="3"/>
      <c r="X89" s="3"/>
      <c r="Y89" s="3"/>
      <c r="Z89" s="3"/>
    </row>
    <row r="90" spans="1:26" customFormat="1" x14ac:dyDescent="0.25">
      <c r="A90" s="3"/>
      <c r="B90" s="3"/>
      <c r="C90" s="3"/>
      <c r="D90" s="3"/>
      <c r="E90" s="3"/>
      <c r="F90" s="3"/>
      <c r="G90" s="3"/>
      <c r="H90" s="3"/>
      <c r="I90" s="49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49"/>
      <c r="W90" s="3"/>
      <c r="X90" s="3"/>
      <c r="Y90" s="3"/>
      <c r="Z90" s="3"/>
    </row>
    <row r="91" spans="1:26" customFormat="1" x14ac:dyDescent="0.25">
      <c r="A91" s="3"/>
      <c r="B91" s="3"/>
      <c r="C91" s="3"/>
      <c r="D91" s="3"/>
      <c r="E91" s="3"/>
      <c r="F91" s="3"/>
      <c r="G91" s="3"/>
      <c r="H91" s="3"/>
      <c r="I91" s="49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49"/>
      <c r="W91" s="3"/>
      <c r="X91" s="3"/>
      <c r="Y91" s="3"/>
      <c r="Z91" s="3"/>
    </row>
    <row r="92" spans="1:26" customFormat="1" x14ac:dyDescent="0.25">
      <c r="A92" s="3"/>
      <c r="B92" s="3"/>
      <c r="C92" s="3"/>
      <c r="D92" s="3"/>
      <c r="E92" s="3"/>
      <c r="F92" s="3"/>
      <c r="G92" s="3"/>
      <c r="H92" s="3"/>
      <c r="I92" s="49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49"/>
      <c r="W92" s="3"/>
      <c r="X92" s="3"/>
      <c r="Y92" s="3"/>
      <c r="Z92" s="3"/>
    </row>
    <row r="93" spans="1:26" customFormat="1" x14ac:dyDescent="0.25">
      <c r="A93" s="3"/>
      <c r="B93" s="3"/>
      <c r="C93" s="3"/>
      <c r="D93" s="3"/>
      <c r="E93" s="3"/>
      <c r="F93" s="3"/>
      <c r="G93" s="3"/>
      <c r="H93" s="3"/>
      <c r="I93" s="49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49"/>
      <c r="W93" s="3"/>
      <c r="X93" s="3"/>
      <c r="Y93" s="3"/>
      <c r="Z93" s="3"/>
    </row>
    <row r="94" spans="1:26" customFormat="1" x14ac:dyDescent="0.25">
      <c r="A94" s="3"/>
      <c r="B94" s="3"/>
      <c r="C94" s="3"/>
      <c r="D94" s="3"/>
      <c r="E94" s="3"/>
      <c r="F94" s="3"/>
      <c r="G94" s="3"/>
      <c r="H94" s="3"/>
      <c r="I94" s="49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49"/>
      <c r="W94" s="3"/>
      <c r="X94" s="3"/>
      <c r="Y94" s="3"/>
      <c r="Z94" s="3"/>
    </row>
    <row r="95" spans="1:26" customFormat="1" x14ac:dyDescent="0.25">
      <c r="A95" s="3"/>
      <c r="B95" s="3"/>
      <c r="C95" s="3"/>
      <c r="D95" s="3"/>
      <c r="E95" s="3"/>
      <c r="F95" s="3"/>
      <c r="G95" s="3"/>
      <c r="H95" s="3"/>
      <c r="I95" s="49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49"/>
      <c r="W95" s="3"/>
      <c r="X95" s="3"/>
      <c r="Y95" s="3"/>
      <c r="Z95" s="3"/>
    </row>
    <row r="96" spans="1:26" customFormat="1" x14ac:dyDescent="0.25">
      <c r="A96" s="3"/>
      <c r="B96" s="3"/>
      <c r="C96" s="3"/>
      <c r="D96" s="3"/>
      <c r="E96" s="3"/>
      <c r="F96" s="3"/>
      <c r="G96" s="3"/>
      <c r="H96" s="3"/>
      <c r="I96" s="49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49"/>
      <c r="W96" s="3"/>
      <c r="X96" s="3"/>
      <c r="Y96" s="3"/>
      <c r="Z96" s="3"/>
    </row>
    <row r="97" spans="1:26" customFormat="1" x14ac:dyDescent="0.25">
      <c r="A97" s="3"/>
      <c r="B97" s="3"/>
      <c r="C97" s="3"/>
      <c r="D97" s="3"/>
      <c r="E97" s="3"/>
      <c r="F97" s="3"/>
      <c r="G97" s="3"/>
      <c r="H97" s="3"/>
      <c r="I97" s="49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49"/>
      <c r="W97" s="3"/>
      <c r="X97" s="3"/>
      <c r="Y97" s="3"/>
      <c r="Z97" s="3"/>
    </row>
  </sheetData>
  <mergeCells count="22">
    <mergeCell ref="B3:D3"/>
    <mergeCell ref="E3:I3"/>
    <mergeCell ref="K3:L3"/>
    <mergeCell ref="B1:I1"/>
    <mergeCell ref="K1:L1"/>
    <mergeCell ref="B2:D2"/>
    <mergeCell ref="E2:I2"/>
    <mergeCell ref="K2:L2"/>
    <mergeCell ref="B4:D4"/>
    <mergeCell ref="E4:I4"/>
    <mergeCell ref="K4:L4"/>
    <mergeCell ref="B5:D5"/>
    <mergeCell ref="E5:I5"/>
    <mergeCell ref="K5:L5"/>
    <mergeCell ref="K11:L11"/>
    <mergeCell ref="B6:D6"/>
    <mergeCell ref="E6:I6"/>
    <mergeCell ref="K6:L6"/>
    <mergeCell ref="K7:L7"/>
    <mergeCell ref="K9:L9"/>
    <mergeCell ref="K10:L10"/>
    <mergeCell ref="K8:L8"/>
  </mergeCells>
  <dataValidations count="2">
    <dataValidation type="list" allowBlank="1" showInputMessage="1" showErrorMessage="1" sqref="J18:J38">
      <formula1>_DesCrit_elem_list</formula1>
    </dataValidation>
    <dataValidation type="list" allowBlank="1" showInputMessage="1" showErrorMessage="1" sqref="E18:E38 C18:C38">
      <formula1>RP_list</formula1>
    </dataValidation>
  </dataValidations>
  <printOptions horizontalCentered="1"/>
  <pageMargins left="0.25" right="0.25" top="0.75" bottom="0.75" header="0.3" footer="0.3"/>
  <pageSetup paperSize="119" scale="35" orientation="landscape" r:id="rId1"/>
  <headerFooter>
    <oddHeader>&amp;C&amp;"Arial,Italic"&amp;14FDM 11-40 Attachment  4.3  Design Criteria Evaluation Interim Worksheet</oddHeader>
    <oddFooter>&amp;L&amp;"Arial,Italic"&amp;14&amp;F  &amp;KC00000DRAFT
&amp;A&amp;C&amp;"Arial,Italic"&amp;14Attachment 4.3&amp;R&amp;"Arial,Italic"&amp;14Page 3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4B45D481577442B5EA897FD7C6D221" ma:contentTypeVersion="0" ma:contentTypeDescription="Create a new document." ma:contentTypeScope="" ma:versionID="9aab508ef501ab30b5acdbe89fa88fc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562ABB-588B-40B7-B761-6143A9CD087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A1D93F-55CF-434F-88CC-D734A7DCBAE7}">
  <ds:schemaRefs>
    <ds:schemaRef ds:uri="http://purl.org/dc/terms/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79F6DF6-A0B3-42B9-A5A7-8C20710BA7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11</vt:i4>
      </vt:variant>
    </vt:vector>
  </HeadingPairs>
  <TitlesOfParts>
    <vt:vector size="14" baseType="lpstr">
      <vt:lpstr>11-40-004_a003p01_blank-wksht</vt:lpstr>
      <vt:lpstr>11-40-004_a003p02_crit-list</vt:lpstr>
      <vt:lpstr>11-40-004_a003p03_example-wksht</vt:lpstr>
      <vt:lpstr>_DesCrit_elem_list</vt:lpstr>
      <vt:lpstr>_DesCrit_elem_look</vt:lpstr>
      <vt:lpstr>'11-40-004_a003p02_crit-list'!_design_element_info</vt:lpstr>
      <vt:lpstr>'11-40-004_a003p02_crit-list'!_look_des_elem_ID</vt:lpstr>
      <vt:lpstr>'11-40-004_a003p02_crit-list'!_look_design_element</vt:lpstr>
      <vt:lpstr>'11-40-004_a003p03_example-wksht'!_RP_look</vt:lpstr>
      <vt:lpstr>'11-40-004_a003p02_crit-list'!design_element</vt:lpstr>
      <vt:lpstr>'11-40-004_a003p01_blank-wksht'!Print_Area</vt:lpstr>
      <vt:lpstr>'11-40-004_a003p02_crit-list'!Print_Area</vt:lpstr>
      <vt:lpstr>'11-40-004_a003p03_example-wksht'!Print_Area</vt:lpstr>
      <vt:lpstr>'11-40-004_a003p03_example-wksht'!RP_list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ditj2b</dc:creator>
  <cp:lastModifiedBy>dots1n</cp:lastModifiedBy>
  <cp:lastPrinted>2016-08-16T15:39:13Z</cp:lastPrinted>
  <dcterms:created xsi:type="dcterms:W3CDTF">2016-08-11T21:23:59Z</dcterms:created>
  <dcterms:modified xsi:type="dcterms:W3CDTF">2017-07-20T15:34:58Z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0x0101005C4B45D481577442B5EA897FD7C6D221</vt:lpwstr>
  </property>
</Properties>
</file>